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8" windowHeight="7778" tabRatio="645" activeTab="0"/>
  </bookViews>
  <sheets>
    <sheet name="入力方法" sheetId="1" r:id="rId1"/>
    <sheet name="基本情報" sheetId="2" r:id="rId2"/>
    <sheet name="入力シート" sheetId="3" r:id="rId3"/>
    <sheet name="一覧男" sheetId="4" r:id="rId4"/>
    <sheet name="一覧女" sheetId="5" r:id="rId5"/>
  </sheets>
  <definedNames>
    <definedName name="_xlfn.IFERROR" hidden="1">#NAME?</definedName>
    <definedName name="_xlnm.Print_Area" localSheetId="4">'一覧女'!$B$1:$J$80</definedName>
    <definedName name="_xlnm.Print_Area" localSheetId="3">'一覧男'!$B$1:$J$120</definedName>
    <definedName name="リレ">'基本情報'!$Q$2:$Q$7</definedName>
    <definedName name="個人">'基本情報'!$P$2:$P$15</definedName>
    <definedName name="参加女">'入力シート'!$B$4:$P$103</definedName>
    <definedName name="参加男">'入力シート'!$A$4:$P$103</definedName>
  </definedNames>
  <calcPr fullCalcOnLoad="1"/>
</workbook>
</file>

<file path=xl/sharedStrings.xml><?xml version="1.0" encoding="utf-8"?>
<sst xmlns="http://schemas.openxmlformats.org/spreadsheetml/2006/main" count="329" uniqueCount="142">
  <si>
    <t>出</t>
  </si>
  <si>
    <t>場</t>
  </si>
  <si>
    <t>種</t>
  </si>
  <si>
    <t>目</t>
  </si>
  <si>
    <t>参</t>
  </si>
  <si>
    <t>加</t>
  </si>
  <si>
    <t>料</t>
  </si>
  <si>
    <t>個人種目申込</t>
  </si>
  <si>
    <t>混成種目申込</t>
  </si>
  <si>
    <t>　　　　種目数　　　　　（小・中・高・一般の参加料）</t>
  </si>
  <si>
    <t>　</t>
  </si>
  <si>
    <t>　　　　　小　　　　計</t>
  </si>
  <si>
    <t>ナンバー</t>
  </si>
  <si>
    <t>リレー</t>
  </si>
  <si>
    <t>リレー種目申込</t>
  </si>
  <si>
    <t>㊞</t>
  </si>
  <si>
    <t>所属団体又は学校名</t>
  </si>
  <si>
    <t>（東三河関係大会用）</t>
  </si>
  <si>
    <t>大会期日</t>
  </si>
  <si>
    <t>大　会　名</t>
  </si>
  <si>
    <t>申込責任者</t>
  </si>
  <si>
    <t>申　 込 　責 　任 　者</t>
  </si>
  <si>
    <t>氏　　　　　名</t>
  </si>
  <si>
    <t>合計金額</t>
  </si>
  <si>
    <t>円</t>
  </si>
  <si>
    <t>TEL</t>
  </si>
  <si>
    <t>大会名</t>
  </si>
  <si>
    <t>大会期日１日目</t>
  </si>
  <si>
    <t>月</t>
  </si>
  <si>
    <t>日</t>
  </si>
  <si>
    <t>平成</t>
  </si>
  <si>
    <t>年</t>
  </si>
  <si>
    <t>大会期日２日目</t>
  </si>
  <si>
    <t>-</t>
  </si>
  <si>
    <t>注）二日間ある場合は二日目も入力</t>
  </si>
  <si>
    <t>リレー</t>
  </si>
  <si>
    <t>料金</t>
  </si>
  <si>
    <t>種目　　×</t>
  </si>
  <si>
    <t>申込状況</t>
  </si>
  <si>
    <t>個人種目男子</t>
  </si>
  <si>
    <t>個人種目女子</t>
  </si>
  <si>
    <t>リレー男子</t>
  </si>
  <si>
    <t>リレー女子</t>
  </si>
  <si>
    <t>種目</t>
  </si>
  <si>
    <t>チーム</t>
  </si>
  <si>
    <t>大　会　申　込　一　覧　表　（男）</t>
  </si>
  <si>
    <t>チーム数男</t>
  </si>
  <si>
    <t>チーム数女</t>
  </si>
  <si>
    <t>合計金額　（</t>
  </si>
  <si>
    <t>）　円</t>
  </si>
  <si>
    <t>（学年）</t>
  </si>
  <si>
    <t>大　会　申　込　一　覧　表　（女）</t>
  </si>
  <si>
    <t>準備</t>
  </si>
  <si>
    <t>※　所属団体又は学校名　：　所属団体又は学校名を入力して下さい。</t>
  </si>
  <si>
    <t>※　ＴＥＬ　：　市外局番、市内局番、加入者番号それぞれ分けて、半角数字で入力して下さい。</t>
  </si>
  <si>
    <t>※　申込責任者　：　申込責任者を入力して下さい。</t>
  </si>
  <si>
    <t>申込入力</t>
  </si>
  <si>
    <t>基本情報シートの下記データを入力して下さい。</t>
  </si>
  <si>
    <t>その他</t>
  </si>
  <si>
    <t>金額表示について</t>
  </si>
  <si>
    <t>※　個人種目　：　個人種目については、それぞれのシートに小計金額が表示されます。</t>
  </si>
  <si>
    <t>※　リレー種目　：　複数枚一覧表がある場合でも、１枚目にリレーの小計が表示されます。</t>
  </si>
  <si>
    <t>※　合計金額　：　用紙最下部の合計金額は、１枚目だけに男子および女子それぞれ複数枚の合計金額が表示されます。</t>
  </si>
  <si>
    <t>年齢</t>
  </si>
  <si>
    <t>№</t>
  </si>
  <si>
    <t>※氏名</t>
  </si>
  <si>
    <t>※性別</t>
  </si>
  <si>
    <t>学年</t>
  </si>
  <si>
    <t>※個人種目</t>
  </si>
  <si>
    <t>※ﾍﾞｽﾄ記録</t>
  </si>
  <si>
    <t>※リレー</t>
  </si>
  <si>
    <r>
      <t>「入力シート」で、左記の色の該当するセルへ入力をお願いします。　</t>
    </r>
    <r>
      <rPr>
        <b/>
        <u val="single"/>
        <sz val="11"/>
        <rFont val="ＭＳ Ｐゴシック"/>
        <family val="3"/>
      </rPr>
      <t>※印の項目は必ず入力お願いします。</t>
    </r>
  </si>
  <si>
    <t>※ナンバー</t>
  </si>
  <si>
    <t>※所属</t>
  </si>
  <si>
    <t>例</t>
  </si>
  <si>
    <t>連男</t>
  </si>
  <si>
    <t>連女</t>
  </si>
  <si>
    <t>連</t>
  </si>
  <si>
    <t>※このファイルは、上記大会専用の申込みファイルです。</t>
  </si>
  <si>
    <t>所属団体又は学校名、ＴＥＬ、申込責任者</t>
  </si>
  <si>
    <t>※　所属名（略称）　：　略称で、中学は最後に「中」を付ける、高校は「高」を付けない、大学は最後に「大」を付ける</t>
  </si>
  <si>
    <r>
      <t>注）　</t>
    </r>
    <r>
      <rPr>
        <b/>
        <u val="double"/>
        <sz val="12"/>
        <rFont val="ＭＳ Ｐゴシック"/>
        <family val="3"/>
      </rPr>
      <t>ベスト記録は、必ず入力して下さい。記録がない場合は、参考記録をお願いします。</t>
    </r>
  </si>
  <si>
    <t>　　　　　　　　　　　 フィールド種目も半角数字のみで入力する。　例　1m60　⇒　160　34m56　⇒　3456</t>
  </si>
  <si>
    <t>※　下記項目は、リストにより選択入力して下さい。</t>
  </si>
  <si>
    <r>
      <t>入力シートに入力下記データを入力して下さい。　</t>
    </r>
    <r>
      <rPr>
        <b/>
        <u val="double"/>
        <sz val="12"/>
        <color indexed="10"/>
        <rFont val="ＭＳ Ｐゴシック"/>
        <family val="3"/>
      </rPr>
      <t>※印の項目は必須入力項目です。</t>
    </r>
  </si>
  <si>
    <t>参加費</t>
  </si>
  <si>
    <t>個人１種目</t>
  </si>
  <si>
    <t>リレー１チーム</t>
  </si>
  <si>
    <t>Ｎｏ１</t>
  </si>
  <si>
    <t>Ｎｏ２</t>
  </si>
  <si>
    <t>Ｎｏ３</t>
  </si>
  <si>
    <t>男子一覧</t>
  </si>
  <si>
    <t>女子一覧</t>
  </si>
  <si>
    <t>個人</t>
  </si>
  <si>
    <t>個料</t>
  </si>
  <si>
    <t>リ料</t>
  </si>
  <si>
    <t>（東三河関係大会用）</t>
  </si>
  <si>
    <t>（）</t>
  </si>
  <si>
    <t>ナンバー、氏名、性別、（学年）、所属、個人種目、ベスト記録、リレー、ベスト記録</t>
  </si>
  <si>
    <t>性別、学年、個人種目、リレー</t>
  </si>
  <si>
    <t>注）個人種目、リレーについては、種目の選択ミスをしないようにして下さい。</t>
  </si>
  <si>
    <t>注）性別の選択忘れがないようにして下さい。</t>
  </si>
  <si>
    <t>メール送信について</t>
  </si>
  <si>
    <r>
      <t>ファイルの名前に</t>
    </r>
    <r>
      <rPr>
        <b/>
        <u val="single"/>
        <sz val="12"/>
        <rFont val="ＭＳ Ｐゴシック"/>
        <family val="3"/>
      </rPr>
      <t>団体または学校名、個人名を追加</t>
    </r>
    <r>
      <rPr>
        <b/>
        <sz val="12"/>
        <rFont val="ＭＳ Ｐゴシック"/>
        <family val="3"/>
      </rPr>
      <t>して、メールに添付して送信して下さい。</t>
    </r>
  </si>
  <si>
    <t>※　ベスト記録　：　トラック種目は半角数字のみで入力する。　例　11秒34　⇒　1134　、　3分34秒68　⇒　33468</t>
  </si>
  <si>
    <t>注）フィールド種目で一般、高校、中学と区別されている場合がありますので、注意して下さい。</t>
  </si>
  <si>
    <t>男子</t>
  </si>
  <si>
    <t>4×400mR</t>
  </si>
  <si>
    <t>豊川　太郎</t>
  </si>
  <si>
    <t>100m(中)</t>
  </si>
  <si>
    <t>200m(中)</t>
  </si>
  <si>
    <t>400m(中)</t>
  </si>
  <si>
    <t>100mH(中)</t>
  </si>
  <si>
    <t>110mH(中)</t>
  </si>
  <si>
    <t>800m(中)</t>
  </si>
  <si>
    <t>1500m(中)</t>
  </si>
  <si>
    <t>3000m(中)</t>
  </si>
  <si>
    <t>走高跳(中)</t>
  </si>
  <si>
    <t>走幅跳(中)</t>
  </si>
  <si>
    <t>棒高跳(中)</t>
  </si>
  <si>
    <t>砲丸投(中)</t>
  </si>
  <si>
    <t>4×100mR(中)</t>
  </si>
  <si>
    <t>4×100mR A(中)</t>
  </si>
  <si>
    <t>4×100mR B(中)</t>
  </si>
  <si>
    <t>4×100mR C(中)</t>
  </si>
  <si>
    <t>4×100mR D(中)</t>
  </si>
  <si>
    <t>4×100mR E(中)</t>
  </si>
  <si>
    <t>（）</t>
  </si>
  <si>
    <t>未登録者は必ず「未登録」と入力</t>
  </si>
  <si>
    <t>※　申込責任者ＴＥＬ　：　可能ならば申込責任者の携帯電話を入力してください。</t>
  </si>
  <si>
    <t>申込責任者ＴＥＬ</t>
  </si>
  <si>
    <t>-</t>
  </si>
  <si>
    <t>-</t>
  </si>
  <si>
    <t>送信先：toyokawaaa1966@gmail.com</t>
  </si>
  <si>
    <t>第５２回豊川市陸上競技大会　申込入力方法</t>
  </si>
  <si>
    <t>第５２回　豊川市陸上競技大会</t>
  </si>
  <si>
    <t>OP100m(中)</t>
  </si>
  <si>
    <t>OP1500m(中)</t>
  </si>
  <si>
    <t>1500m(中)</t>
  </si>
  <si>
    <t>4×100mR(中)</t>
  </si>
  <si>
    <t>豊川中</t>
  </si>
  <si>
    <t>　　　　種目数　　　　　（小・中・高・一般の参加料）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</si>
</sst>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7]\(\ 0\ \);0"/>
    <numFmt numFmtId="177" formatCode="[&gt;5999]0&quot;’&quot;00&quot;”&quot;00;[&gt;100]0&quot;”&quot;00;0"/>
    <numFmt numFmtId="178" formatCode=";;"/>
    <numFmt numFmtId="179" formatCode="#,##0\ &quot;円&quot;"/>
    <numFmt numFmtId="180" formatCode="&quot;（&quot;0&quot;）&quot;"/>
    <numFmt numFmtId="181" formatCode="&quot;（&quot;\ 0&quot;円&quot;\ &quot;）&quot;"/>
  </numFmts>
  <fonts count="68">
    <font>
      <sz val="11"/>
      <name val="ＭＳ Ｐゴシック"/>
      <family val="3"/>
    </font>
    <font>
      <sz val="6"/>
      <name val="ＭＳ Ｐゴシック"/>
      <family val="3"/>
    </font>
    <font>
      <sz val="18"/>
      <name val="ＭＳ Ｐゴシック"/>
      <family val="3"/>
    </font>
    <font>
      <sz val="12"/>
      <name val="ＭＳ Ｐゴシック"/>
      <family val="3"/>
    </font>
    <font>
      <b/>
      <sz val="18"/>
      <name val="ＭＳ Ｐゴシック"/>
      <family val="3"/>
    </font>
    <font>
      <sz val="14"/>
      <name val="ＭＳ Ｐゴシック"/>
      <family val="3"/>
    </font>
    <font>
      <sz val="10"/>
      <name val="ＭＳ Ｐゴシック"/>
      <family val="3"/>
    </font>
    <font>
      <b/>
      <sz val="12"/>
      <name val="ＭＳ Ｐゴシック"/>
      <family val="3"/>
    </font>
    <font>
      <b/>
      <sz val="11"/>
      <name val="ＭＳ Ｐゴシック"/>
      <family val="3"/>
    </font>
    <font>
      <b/>
      <u val="single"/>
      <sz val="18"/>
      <name val="ＭＳ Ｐゴシック"/>
      <family val="3"/>
    </font>
    <font>
      <b/>
      <sz val="14"/>
      <name val="ＭＳ Ｐゴシック"/>
      <family val="3"/>
    </font>
    <font>
      <u val="single"/>
      <sz val="12"/>
      <name val="ＭＳ Ｐゴシック"/>
      <family val="3"/>
    </font>
    <font>
      <b/>
      <u val="single"/>
      <sz val="12"/>
      <name val="ＭＳ Ｐゴシック"/>
      <family val="3"/>
    </font>
    <font>
      <b/>
      <u val="single"/>
      <sz val="11"/>
      <name val="ＭＳ Ｐゴシック"/>
      <family val="3"/>
    </font>
    <font>
      <b/>
      <u val="double"/>
      <sz val="12"/>
      <name val="ＭＳ Ｐゴシック"/>
      <family val="3"/>
    </font>
    <font>
      <b/>
      <u val="double"/>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u val="single"/>
      <sz val="12"/>
      <color indexed="10"/>
      <name val="ＭＳ Ｐゴシック"/>
      <family val="3"/>
    </font>
    <font>
      <b/>
      <u val="single"/>
      <sz val="18"/>
      <color indexed="10"/>
      <name val="ＭＳ Ｐゴシック"/>
      <family val="3"/>
    </font>
    <font>
      <b/>
      <i/>
      <u val="single"/>
      <sz val="14"/>
      <color indexed="10"/>
      <name val="ＭＳ Ｐゴシック"/>
      <family val="3"/>
    </font>
    <font>
      <b/>
      <u val="single"/>
      <sz val="12"/>
      <color indexed="10"/>
      <name val="ＭＳ Ｐゴシック"/>
      <family val="3"/>
    </font>
    <font>
      <b/>
      <sz val="11"/>
      <color indexed="10"/>
      <name val="ＭＳ Ｐゴシック"/>
      <family val="3"/>
    </font>
    <font>
      <b/>
      <sz val="12"/>
      <color indexed="10"/>
      <name val="ＭＳ Ｐゴシック"/>
      <family val="3"/>
    </font>
    <font>
      <b/>
      <sz val="16"/>
      <color indexed="10"/>
      <name val="ＭＳ Ｐゴシック"/>
      <family val="3"/>
    </font>
    <font>
      <sz val="28"/>
      <color indexed="9"/>
      <name val="ＭＳ Ｐゴシック"/>
      <family val="3"/>
    </font>
    <font>
      <sz val="11"/>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i/>
      <u val="single"/>
      <sz val="12"/>
      <color rgb="FFFF0000"/>
      <name val="ＭＳ Ｐゴシック"/>
      <family val="3"/>
    </font>
    <font>
      <b/>
      <u val="single"/>
      <sz val="18"/>
      <color rgb="FFFF0000"/>
      <name val="ＭＳ Ｐゴシック"/>
      <family val="3"/>
    </font>
    <font>
      <b/>
      <i/>
      <u val="single"/>
      <sz val="14"/>
      <color rgb="FFFF0000"/>
      <name val="ＭＳ Ｐゴシック"/>
      <family val="3"/>
    </font>
    <font>
      <b/>
      <u val="single"/>
      <sz val="12"/>
      <color rgb="FFFF0000"/>
      <name val="ＭＳ Ｐゴシック"/>
      <family val="3"/>
    </font>
    <font>
      <b/>
      <sz val="11"/>
      <color rgb="FFFF0000"/>
      <name val="ＭＳ Ｐゴシック"/>
      <family val="3"/>
    </font>
    <font>
      <sz val="11"/>
      <color theme="0"/>
      <name val="ＭＳ Ｐゴシック"/>
      <family val="3"/>
    </font>
    <font>
      <b/>
      <sz val="12"/>
      <color rgb="FFFF0000"/>
      <name val="ＭＳ Ｐゴシック"/>
      <family val="3"/>
    </font>
    <font>
      <b/>
      <sz val="16"/>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indexed="43"/>
        <bgColor indexed="64"/>
      </patternFill>
    </fill>
    <fill>
      <patternFill patternType="solid">
        <fgColor indexed="5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tted"/>
      <right style="dotted"/>
      <top style="dotted"/>
      <bottom style="dotted"/>
    </border>
    <border>
      <left style="dotted"/>
      <right style="dotted"/>
      <top style="dotted"/>
      <bottom>
        <color indexed="63"/>
      </bottom>
    </border>
    <border>
      <left style="dotted"/>
      <right style="dotted"/>
      <top>
        <color indexed="63"/>
      </top>
      <bottom style="dotted"/>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thin"/>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medium"/>
    </border>
    <border>
      <left style="thin"/>
      <right style="thin"/>
      <top>
        <color indexed="63"/>
      </top>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medium"/>
      <right style="thin"/>
      <top style="medium"/>
      <bottom>
        <color indexed="63"/>
      </bottom>
    </border>
    <border>
      <left>
        <color indexed="63"/>
      </left>
      <right style="thin"/>
      <top style="medium"/>
      <bottom style="thin"/>
    </border>
    <border>
      <left style="medium"/>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medium"/>
      <right style="thin"/>
      <top>
        <color indexed="63"/>
      </top>
      <bottom style="medium"/>
    </border>
    <border>
      <left>
        <color indexed="63"/>
      </left>
      <right>
        <color indexed="63"/>
      </right>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color indexed="63"/>
      </bottom>
    </border>
    <border>
      <left style="thin"/>
      <right>
        <color indexed="63"/>
      </right>
      <top>
        <color indexed="63"/>
      </top>
      <bottom style="medium"/>
    </border>
    <border>
      <left style="thin"/>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color indexed="63"/>
      </right>
      <top style="medium"/>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58" fillId="32" borderId="0" applyNumberFormat="0" applyBorder="0" applyAlignment="0" applyProtection="0"/>
  </cellStyleXfs>
  <cellXfs count="185">
    <xf numFmtId="0" fontId="0" fillId="0" borderId="0" xfId="0" applyAlignment="1">
      <alignment vertical="center"/>
    </xf>
    <xf numFmtId="0" fontId="0" fillId="0" borderId="0" xfId="0" applyAlignment="1">
      <alignment horizontal="center" vertical="center"/>
    </xf>
    <xf numFmtId="0" fontId="3" fillId="0" borderId="0" xfId="0" applyFont="1" applyAlignment="1">
      <alignment vertical="center"/>
    </xf>
    <xf numFmtId="0" fontId="8" fillId="0" borderId="10" xfId="0" applyFont="1" applyBorder="1" applyAlignment="1">
      <alignment horizontal="center" vertical="center"/>
    </xf>
    <xf numFmtId="0" fontId="0" fillId="0" borderId="10" xfId="0" applyBorder="1" applyAlignment="1">
      <alignment horizontal="center" vertical="center"/>
    </xf>
    <xf numFmtId="0" fontId="8" fillId="0" borderId="10" xfId="0" applyFont="1" applyBorder="1" applyAlignment="1">
      <alignment vertical="center"/>
    </xf>
    <xf numFmtId="0" fontId="59" fillId="0" borderId="0" xfId="0" applyFont="1" applyAlignment="1">
      <alignment vertical="center"/>
    </xf>
    <xf numFmtId="0" fontId="0" fillId="0" borderId="10" xfId="0" applyBorder="1" applyAlignment="1">
      <alignment vertical="center" shrinkToFit="1"/>
    </xf>
    <xf numFmtId="0" fontId="8" fillId="0" borderId="0" xfId="0" applyFont="1" applyAlignment="1">
      <alignment vertical="center"/>
    </xf>
    <xf numFmtId="0" fontId="0" fillId="0" borderId="0" xfId="0" applyAlignment="1">
      <alignment horizontal="center" vertical="center" shrinkToFit="1"/>
    </xf>
    <xf numFmtId="49" fontId="0" fillId="33" borderId="10" xfId="0" applyNumberFormat="1" applyFill="1" applyBorder="1" applyAlignment="1" applyProtection="1">
      <alignment horizontal="center" vertical="center"/>
      <protection locked="0"/>
    </xf>
    <xf numFmtId="0" fontId="0" fillId="33" borderId="0" xfId="0" applyFill="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3" fillId="0" borderId="0" xfId="0" applyFont="1" applyAlignment="1">
      <alignment horizontal="center" vertical="center"/>
    </xf>
    <xf numFmtId="176" fontId="3" fillId="0" borderId="0" xfId="0" applyNumberFormat="1" applyFont="1" applyAlignment="1">
      <alignment horizontal="center" vertical="center"/>
    </xf>
    <xf numFmtId="0" fontId="7"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0" fillId="0" borderId="0" xfId="0" applyFont="1" applyAlignment="1">
      <alignment vertical="center"/>
    </xf>
    <xf numFmtId="0" fontId="7" fillId="0" borderId="0" xfId="0" applyFont="1" applyAlignment="1">
      <alignment horizontal="center" vertical="center"/>
    </xf>
    <xf numFmtId="176" fontId="7" fillId="0" borderId="0" xfId="0" applyNumberFormat="1" applyFont="1" applyAlignment="1">
      <alignment vertical="center"/>
    </xf>
    <xf numFmtId="176" fontId="7" fillId="0" borderId="0" xfId="0" applyNumberFormat="1" applyFont="1" applyAlignment="1">
      <alignment horizontal="center" vertical="center"/>
    </xf>
    <xf numFmtId="0" fontId="60" fillId="0" borderId="0" xfId="0" applyFont="1" applyAlignment="1">
      <alignment vertical="center"/>
    </xf>
    <xf numFmtId="0" fontId="0" fillId="0" borderId="0" xfId="60" applyFont="1" applyAlignment="1">
      <alignment vertical="center"/>
      <protection/>
    </xf>
    <xf numFmtId="0" fontId="0" fillId="0" borderId="0" xfId="60" applyFont="1" applyAlignment="1">
      <alignment horizontal="center" vertical="center"/>
      <protection/>
    </xf>
    <xf numFmtId="0" fontId="0" fillId="0" borderId="0" xfId="60" applyFont="1" applyAlignment="1">
      <alignment vertical="center" shrinkToFit="1"/>
      <protection/>
    </xf>
    <xf numFmtId="0" fontId="0" fillId="0" borderId="11" xfId="60" applyFont="1" applyBorder="1" applyAlignment="1">
      <alignment vertical="center"/>
      <protection/>
    </xf>
    <xf numFmtId="0" fontId="0" fillId="34" borderId="11" xfId="60" applyFont="1" applyFill="1" applyBorder="1" applyAlignment="1" applyProtection="1">
      <alignment horizontal="center" vertical="center"/>
      <protection locked="0"/>
    </xf>
    <xf numFmtId="0" fontId="8" fillId="0" borderId="12" xfId="60" applyFont="1" applyBorder="1" applyAlignment="1">
      <alignment horizontal="center" vertical="center"/>
      <protection/>
    </xf>
    <xf numFmtId="0" fontId="8" fillId="35" borderId="12" xfId="60" applyFont="1" applyFill="1" applyBorder="1" applyAlignment="1">
      <alignment vertical="center"/>
      <protection/>
    </xf>
    <xf numFmtId="0" fontId="8" fillId="35" borderId="12" xfId="60" applyFont="1" applyFill="1" applyBorder="1" applyAlignment="1">
      <alignment horizontal="center" vertical="center"/>
      <protection/>
    </xf>
    <xf numFmtId="0" fontId="0" fillId="0" borderId="13" xfId="60" applyFont="1" applyBorder="1" applyAlignment="1">
      <alignment vertical="center"/>
      <protection/>
    </xf>
    <xf numFmtId="0" fontId="0" fillId="34" borderId="13" xfId="60" applyFont="1" applyFill="1" applyBorder="1" applyAlignment="1" applyProtection="1">
      <alignment vertical="center"/>
      <protection locked="0"/>
    </xf>
    <xf numFmtId="0" fontId="0" fillId="34" borderId="13" xfId="60" applyFont="1" applyFill="1" applyBorder="1" applyAlignment="1" applyProtection="1">
      <alignment horizontal="center" vertical="center"/>
      <protection locked="0"/>
    </xf>
    <xf numFmtId="0" fontId="8" fillId="0" borderId="10" xfId="60" applyFont="1" applyBorder="1" applyAlignment="1">
      <alignment horizontal="center" vertical="center"/>
      <protection/>
    </xf>
    <xf numFmtId="0" fontId="8" fillId="0" borderId="0" xfId="60" applyFont="1" applyAlignment="1">
      <alignment vertical="center"/>
      <protection/>
    </xf>
    <xf numFmtId="0" fontId="0" fillId="34" borderId="0" xfId="60" applyFont="1" applyFill="1" applyAlignment="1">
      <alignment horizontal="center" vertical="center"/>
      <protection/>
    </xf>
    <xf numFmtId="0" fontId="8" fillId="35" borderId="12" xfId="60" applyFont="1" applyFill="1" applyBorder="1" applyAlignment="1">
      <alignment horizontal="center" vertical="center" shrinkToFit="1"/>
      <protection/>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5" fillId="0" borderId="0" xfId="0" applyFont="1" applyAlignment="1">
      <alignment horizontal="center" vertical="center"/>
    </xf>
    <xf numFmtId="0" fontId="9" fillId="0" borderId="0" xfId="0" applyFont="1" applyAlignment="1">
      <alignment horizontal="centerContinuous" vertical="center"/>
    </xf>
    <xf numFmtId="0" fontId="4" fillId="0" borderId="0" xfId="0" applyFont="1" applyAlignment="1">
      <alignment horizontal="centerContinuous" vertical="center"/>
    </xf>
    <xf numFmtId="0" fontId="0" fillId="0" borderId="0" xfId="0" applyAlignment="1">
      <alignment horizontal="centerContinuous" vertical="center"/>
    </xf>
    <xf numFmtId="0" fontId="0" fillId="0" borderId="0" xfId="0" applyAlignment="1">
      <alignment horizontal="right" vertical="center"/>
    </xf>
    <xf numFmtId="0" fontId="0" fillId="0" borderId="0" xfId="0" applyFont="1" applyAlignment="1">
      <alignment vertical="center"/>
    </xf>
    <xf numFmtId="0" fontId="0" fillId="0" borderId="19" xfId="0"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7" fillId="0" borderId="25" xfId="0" applyFont="1" applyBorder="1" applyAlignment="1">
      <alignment horizontal="center" vertical="center"/>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176" fontId="0" fillId="0" borderId="27" xfId="0" applyNumberFormat="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176" fontId="0" fillId="0" borderId="10" xfId="0" applyNumberFormat="1" applyBorder="1" applyAlignment="1">
      <alignment horizontal="center" vertical="center" shrinkToFit="1"/>
    </xf>
    <xf numFmtId="0" fontId="0" fillId="0" borderId="10" xfId="0" applyBorder="1" applyAlignment="1">
      <alignment horizontal="center" vertical="center" shrinkToFit="1"/>
    </xf>
    <xf numFmtId="0" fontId="0" fillId="0" borderId="29" xfId="0" applyBorder="1" applyAlignment="1">
      <alignment horizontal="center" vertical="center" shrinkToFit="1"/>
    </xf>
    <xf numFmtId="176" fontId="0" fillId="0" borderId="25" xfId="0" applyNumberFormat="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176" fontId="0" fillId="0" borderId="30" xfId="0" applyNumberFormat="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176" fontId="0" fillId="0" borderId="32" xfId="0" applyNumberFormat="1"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176" fontId="0" fillId="0" borderId="34" xfId="0" applyNumberFormat="1" applyBorder="1" applyAlignment="1">
      <alignment horizontal="center" vertical="center" shrinkToFit="1"/>
    </xf>
    <xf numFmtId="0" fontId="7" fillId="0" borderId="35" xfId="0" applyFont="1" applyBorder="1" applyAlignment="1">
      <alignment horizontal="center" vertical="center"/>
    </xf>
    <xf numFmtId="0" fontId="0" fillId="0" borderId="21" xfId="0" applyBorder="1" applyAlignment="1">
      <alignment vertical="center"/>
    </xf>
    <xf numFmtId="0" fontId="0" fillId="0" borderId="36" xfId="0" applyBorder="1" applyAlignment="1">
      <alignment vertical="center"/>
    </xf>
    <xf numFmtId="0" fontId="0" fillId="0" borderId="22" xfId="0" applyBorder="1" applyAlignment="1">
      <alignment vertical="center"/>
    </xf>
    <xf numFmtId="0" fontId="7" fillId="0" borderId="37"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left" vertical="center" indent="1"/>
    </xf>
    <xf numFmtId="0" fontId="0" fillId="0" borderId="38" xfId="0" applyBorder="1" applyAlignment="1" quotePrefix="1">
      <alignment horizontal="distributed" vertical="center"/>
    </xf>
    <xf numFmtId="0" fontId="7" fillId="0" borderId="40" xfId="0" applyFont="1" applyBorder="1" applyAlignment="1">
      <alignment horizontal="center" vertical="center"/>
    </xf>
    <xf numFmtId="0" fontId="0" fillId="0" borderId="41" xfId="0" applyBorder="1" applyAlignment="1">
      <alignment vertical="center"/>
    </xf>
    <xf numFmtId="0" fontId="4" fillId="0" borderId="41" xfId="0" applyFont="1" applyBorder="1" applyAlignment="1">
      <alignment horizontal="right" vertical="center"/>
    </xf>
    <xf numFmtId="0" fontId="4" fillId="0" borderId="41" xfId="0" applyFont="1" applyBorder="1" applyAlignment="1">
      <alignment vertical="center"/>
    </xf>
    <xf numFmtId="0" fontId="61" fillId="0" borderId="0" xfId="0" applyFont="1" applyAlignment="1">
      <alignment horizontal="centerContinuous" vertical="center"/>
    </xf>
    <xf numFmtId="0" fontId="59" fillId="0" borderId="14" xfId="0" applyFont="1" applyBorder="1" applyAlignment="1">
      <alignment horizontal="center" vertical="center" wrapText="1"/>
    </xf>
    <xf numFmtId="176" fontId="59" fillId="0" borderId="27" xfId="0" applyNumberFormat="1" applyFont="1" applyBorder="1" applyAlignment="1">
      <alignment horizontal="center" vertical="center" shrinkToFit="1"/>
    </xf>
    <xf numFmtId="0" fontId="59" fillId="0" borderId="27" xfId="0" applyFont="1" applyBorder="1" applyAlignment="1">
      <alignment horizontal="center" vertical="center" shrinkToFit="1"/>
    </xf>
    <xf numFmtId="0" fontId="59" fillId="0" borderId="28" xfId="0" applyFont="1" applyBorder="1" applyAlignment="1">
      <alignment horizontal="center" vertical="center" shrinkToFit="1"/>
    </xf>
    <xf numFmtId="0" fontId="59" fillId="0" borderId="15" xfId="0" applyFont="1" applyBorder="1" applyAlignment="1">
      <alignment horizontal="center" vertical="center"/>
    </xf>
    <xf numFmtId="176" fontId="59" fillId="0" borderId="10" xfId="0" applyNumberFormat="1" applyFont="1" applyBorder="1" applyAlignment="1">
      <alignment horizontal="center" vertical="center" shrinkToFit="1"/>
    </xf>
    <xf numFmtId="0" fontId="59" fillId="0" borderId="10" xfId="0" applyFont="1" applyBorder="1" applyAlignment="1">
      <alignment horizontal="center" vertical="center" shrinkToFit="1"/>
    </xf>
    <xf numFmtId="0" fontId="59" fillId="0" borderId="29" xfId="0" applyFont="1" applyBorder="1" applyAlignment="1">
      <alignment horizontal="center" vertical="center" shrinkToFit="1"/>
    </xf>
    <xf numFmtId="0" fontId="59" fillId="0" borderId="16" xfId="0" applyFont="1" applyBorder="1" applyAlignment="1">
      <alignment horizontal="center" vertical="center"/>
    </xf>
    <xf numFmtId="176" fontId="59" fillId="0" borderId="25" xfId="0" applyNumberFormat="1" applyFont="1" applyBorder="1" applyAlignment="1">
      <alignment horizontal="center" vertical="center" shrinkToFit="1"/>
    </xf>
    <xf numFmtId="0" fontId="59" fillId="0" borderId="25" xfId="0" applyFont="1" applyBorder="1" applyAlignment="1">
      <alignment horizontal="center" vertical="center" shrinkToFit="1"/>
    </xf>
    <xf numFmtId="0" fontId="59" fillId="0" borderId="26" xfId="0" applyFont="1" applyBorder="1" applyAlignment="1">
      <alignment horizontal="center" vertical="center" shrinkToFit="1"/>
    </xf>
    <xf numFmtId="0" fontId="59" fillId="0" borderId="14" xfId="0" applyFont="1" applyBorder="1" applyAlignment="1">
      <alignment horizontal="center" vertical="center"/>
    </xf>
    <xf numFmtId="0" fontId="59" fillId="0" borderId="17" xfId="0" applyFont="1" applyBorder="1" applyAlignment="1">
      <alignment horizontal="center" vertical="center"/>
    </xf>
    <xf numFmtId="176" fontId="59" fillId="0" borderId="30" xfId="0" applyNumberFormat="1" applyFont="1" applyBorder="1" applyAlignment="1">
      <alignment horizontal="center" vertical="center" shrinkToFit="1"/>
    </xf>
    <xf numFmtId="0" fontId="59" fillId="0" borderId="30" xfId="0" applyFont="1" applyBorder="1" applyAlignment="1">
      <alignment horizontal="center" vertical="center" shrinkToFit="1"/>
    </xf>
    <xf numFmtId="0" fontId="59" fillId="0" borderId="31" xfId="0" applyFont="1" applyBorder="1" applyAlignment="1">
      <alignment horizontal="center" vertical="center" shrinkToFit="1"/>
    </xf>
    <xf numFmtId="0" fontId="59" fillId="0" borderId="18" xfId="0" applyFont="1" applyBorder="1" applyAlignment="1">
      <alignment horizontal="center" vertical="center"/>
    </xf>
    <xf numFmtId="176" fontId="59" fillId="0" borderId="32" xfId="0" applyNumberFormat="1" applyFont="1" applyBorder="1" applyAlignment="1">
      <alignment horizontal="center" vertical="center" shrinkToFit="1"/>
    </xf>
    <xf numFmtId="0" fontId="59" fillId="0" borderId="32" xfId="0" applyFont="1" applyBorder="1" applyAlignment="1">
      <alignment horizontal="center" vertical="center" shrinkToFit="1"/>
    </xf>
    <xf numFmtId="0" fontId="59" fillId="0" borderId="33" xfId="0" applyFont="1" applyBorder="1" applyAlignment="1">
      <alignment horizontal="center" vertical="center" shrinkToFit="1"/>
    </xf>
    <xf numFmtId="176" fontId="59" fillId="0" borderId="34" xfId="0" applyNumberFormat="1" applyFont="1" applyBorder="1" applyAlignment="1">
      <alignment horizontal="center" vertical="center" shrinkToFit="1"/>
    </xf>
    <xf numFmtId="0" fontId="62" fillId="0" borderId="0" xfId="0" applyFont="1" applyAlignment="1">
      <alignment vertical="center"/>
    </xf>
    <xf numFmtId="0" fontId="7" fillId="0" borderId="0" xfId="0" applyFont="1" applyAlignment="1">
      <alignment horizontal="left" vertical="center" indent="1"/>
    </xf>
    <xf numFmtId="0" fontId="8" fillId="34" borderId="10" xfId="60" applyFont="1" applyFill="1" applyBorder="1" applyAlignment="1">
      <alignment horizontal="center" vertical="center"/>
      <protection/>
    </xf>
    <xf numFmtId="0" fontId="8" fillId="34" borderId="10" xfId="60" applyFont="1" applyFill="1" applyBorder="1" applyAlignment="1">
      <alignment vertical="center"/>
      <protection/>
    </xf>
    <xf numFmtId="180" fontId="0" fillId="0" borderId="38" xfId="0" applyNumberFormat="1" applyBorder="1" applyAlignment="1">
      <alignment horizontal="distributed" vertical="center" shrinkToFit="1"/>
    </xf>
    <xf numFmtId="181" fontId="0" fillId="0" borderId="38" xfId="0" applyNumberFormat="1" applyBorder="1" applyAlignment="1" quotePrefix="1">
      <alignment horizontal="distributed" vertical="center" shrinkToFit="1"/>
    </xf>
    <xf numFmtId="0" fontId="0" fillId="0" borderId="0" xfId="60" applyFont="1" applyAlignment="1">
      <alignment horizontal="center" vertical="center" shrinkToFit="1"/>
      <protection/>
    </xf>
    <xf numFmtId="0" fontId="8" fillId="34" borderId="10" xfId="60" applyFont="1" applyFill="1" applyBorder="1" applyAlignment="1">
      <alignment horizontal="center" vertical="center" shrinkToFit="1"/>
      <protection/>
    </xf>
    <xf numFmtId="0" fontId="0" fillId="34" borderId="13" xfId="60" applyFont="1" applyFill="1" applyBorder="1" applyAlignment="1" applyProtection="1">
      <alignment horizontal="center" vertical="center" shrinkToFit="1"/>
      <protection locked="0"/>
    </xf>
    <xf numFmtId="0" fontId="0" fillId="34" borderId="11" xfId="60" applyFont="1" applyFill="1" applyBorder="1" applyAlignment="1" applyProtection="1">
      <alignment horizontal="center" vertical="center" shrinkToFit="1"/>
      <protection locked="0"/>
    </xf>
    <xf numFmtId="0" fontId="0" fillId="0" borderId="42" xfId="0" applyBorder="1" applyAlignment="1" quotePrefix="1">
      <alignment horizontal="distributed" vertical="center"/>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43" xfId="0" applyBorder="1" applyAlignment="1">
      <alignment vertical="center" shrinkToFit="1"/>
    </xf>
    <xf numFmtId="181" fontId="0" fillId="0" borderId="38" xfId="0" applyNumberFormat="1" applyBorder="1" applyAlignment="1" quotePrefix="1">
      <alignment horizontal="distributed" vertical="center"/>
    </xf>
    <xf numFmtId="0" fontId="63" fillId="0" borderId="0" xfId="0" applyFont="1" applyAlignment="1">
      <alignment vertical="center"/>
    </xf>
    <xf numFmtId="0" fontId="64" fillId="0" borderId="0" xfId="0" applyFont="1" applyAlignment="1">
      <alignment vertical="center"/>
    </xf>
    <xf numFmtId="0" fontId="65" fillId="0" borderId="45" xfId="0" applyFont="1" applyBorder="1" applyAlignment="1" quotePrefix="1">
      <alignment horizontal="distributed" vertical="center"/>
    </xf>
    <xf numFmtId="0" fontId="65" fillId="0" borderId="45" xfId="0" applyFont="1" applyBorder="1" applyAlignment="1">
      <alignment horizontal="center" vertical="center"/>
    </xf>
    <xf numFmtId="0" fontId="65" fillId="0" borderId="46" xfId="0" applyFont="1" applyBorder="1" applyAlignment="1">
      <alignment horizontal="left" vertical="center" indent="1"/>
    </xf>
    <xf numFmtId="0" fontId="65" fillId="0" borderId="41" xfId="0" applyFont="1" applyBorder="1" applyAlignment="1" quotePrefix="1">
      <alignment horizontal="distributed" vertical="center"/>
    </xf>
    <xf numFmtId="0" fontId="65" fillId="0" borderId="41" xfId="0" applyFont="1" applyBorder="1" applyAlignment="1">
      <alignment horizontal="center" vertical="center"/>
    </xf>
    <xf numFmtId="0" fontId="65" fillId="0" borderId="23" xfId="0" applyFont="1" applyBorder="1" applyAlignment="1">
      <alignment horizontal="left" vertical="center" indent="1"/>
    </xf>
    <xf numFmtId="0" fontId="66" fillId="0" borderId="0" xfId="0" applyFont="1" applyAlignment="1">
      <alignment horizontal="left" vertical="center" indent="1"/>
    </xf>
    <xf numFmtId="0" fontId="67" fillId="0" borderId="0" xfId="0" applyFont="1" applyAlignment="1">
      <alignment vertical="center"/>
    </xf>
    <xf numFmtId="49" fontId="0" fillId="33" borderId="10" xfId="0" applyNumberFormat="1" applyFill="1" applyBorder="1" applyAlignment="1" applyProtection="1">
      <alignment horizontal="center" vertical="center"/>
      <protection locked="0"/>
    </xf>
    <xf numFmtId="49" fontId="0" fillId="33" borderId="10" xfId="0" applyNumberFormat="1" applyFill="1" applyBorder="1" applyAlignment="1" applyProtection="1">
      <alignment horizontal="center" vertical="center"/>
      <protection locked="0"/>
    </xf>
    <xf numFmtId="49" fontId="0" fillId="33" borderId="42" xfId="0" applyNumberFormat="1" applyFill="1" applyBorder="1" applyAlignment="1" applyProtection="1">
      <alignment horizontal="center" vertical="center"/>
      <protection locked="0"/>
    </xf>
    <xf numFmtId="49" fontId="0" fillId="33" borderId="39" xfId="0" applyNumberFormat="1" applyFill="1" applyBorder="1" applyAlignment="1" applyProtection="1">
      <alignment horizontal="center" vertical="center"/>
      <protection locked="0"/>
    </xf>
    <xf numFmtId="0" fontId="8" fillId="0" borderId="10" xfId="0" applyFont="1" applyBorder="1" applyAlignment="1">
      <alignment vertical="center"/>
    </xf>
    <xf numFmtId="38" fontId="8" fillId="0" borderId="10" xfId="48" applyFont="1" applyBorder="1" applyAlignment="1">
      <alignment horizontal="center" vertical="center"/>
    </xf>
    <xf numFmtId="0" fontId="0" fillId="33" borderId="10" xfId="0" applyFill="1" applyBorder="1" applyAlignment="1" applyProtection="1">
      <alignment horizontal="left" vertical="center"/>
      <protection locked="0"/>
    </xf>
    <xf numFmtId="0" fontId="0" fillId="33" borderId="42" xfId="0" applyFill="1" applyBorder="1" applyAlignment="1" applyProtection="1">
      <alignment horizontal="left" vertical="center" shrinkToFit="1"/>
      <protection locked="0"/>
    </xf>
    <xf numFmtId="0" fontId="0" fillId="33" borderId="38" xfId="0" applyFill="1" applyBorder="1" applyAlignment="1" applyProtection="1">
      <alignment horizontal="left" vertical="center" shrinkToFit="1"/>
      <protection locked="0"/>
    </xf>
    <xf numFmtId="0" fontId="0" fillId="33" borderId="39" xfId="0" applyFill="1" applyBorder="1" applyAlignment="1" applyProtection="1">
      <alignment horizontal="left" vertical="center" shrinkToFit="1"/>
      <protection locked="0"/>
    </xf>
    <xf numFmtId="0" fontId="65" fillId="0" borderId="47" xfId="0" applyFont="1" applyBorder="1" applyAlignment="1">
      <alignment horizontal="distributed" vertical="center"/>
    </xf>
    <xf numFmtId="0" fontId="65" fillId="0" borderId="46" xfId="0" applyFont="1" applyBorder="1" applyAlignment="1">
      <alignment horizontal="distributed" vertical="center"/>
    </xf>
    <xf numFmtId="0" fontId="65" fillId="0" borderId="43" xfId="0" applyFont="1" applyBorder="1" applyAlignment="1">
      <alignment horizontal="right" vertical="center"/>
    </xf>
    <xf numFmtId="0" fontId="65" fillId="0" borderId="48" xfId="0" applyFont="1" applyBorder="1" applyAlignment="1">
      <alignment horizontal="right" vertical="center"/>
    </xf>
    <xf numFmtId="0" fontId="7" fillId="0" borderId="49" xfId="0" applyFont="1" applyBorder="1" applyAlignment="1">
      <alignment horizontal="center" vertical="center"/>
    </xf>
    <xf numFmtId="0" fontId="7" fillId="0" borderId="23" xfId="0" applyFont="1" applyBorder="1" applyAlignment="1">
      <alignment horizontal="center" vertical="center"/>
    </xf>
    <xf numFmtId="179" fontId="0" fillId="0" borderId="50" xfId="0" applyNumberFormat="1" applyBorder="1" applyAlignment="1">
      <alignment horizontal="right" vertical="center"/>
    </xf>
    <xf numFmtId="179" fontId="0" fillId="0" borderId="51" xfId="0" applyNumberFormat="1" applyBorder="1" applyAlignment="1">
      <alignment horizontal="right" vertical="center"/>
    </xf>
    <xf numFmtId="0" fontId="0" fillId="0" borderId="47" xfId="0" applyBorder="1" applyAlignment="1">
      <alignment horizontal="center" vertical="center" wrapText="1"/>
    </xf>
    <xf numFmtId="0" fontId="0" fillId="0" borderId="46" xfId="0" applyBorder="1" applyAlignment="1">
      <alignment horizontal="center" vertical="center" wrapText="1"/>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0" fillId="0" borderId="42" xfId="0" applyBorder="1" applyAlignment="1">
      <alignment horizontal="distributed" vertical="center"/>
    </xf>
    <xf numFmtId="0" fontId="0" fillId="0" borderId="39" xfId="0" applyBorder="1" applyAlignment="1">
      <alignment horizontal="distributed" vertical="center"/>
    </xf>
    <xf numFmtId="179" fontId="0" fillId="0" borderId="42" xfId="0" applyNumberFormat="1" applyBorder="1" applyAlignment="1">
      <alignment horizontal="right" vertical="center"/>
    </xf>
    <xf numFmtId="179" fontId="0" fillId="0" borderId="54" xfId="0" applyNumberFormat="1" applyBorder="1" applyAlignment="1">
      <alignment horizontal="right" vertical="center"/>
    </xf>
    <xf numFmtId="0" fontId="0" fillId="0" borderId="42" xfId="0" applyBorder="1" applyAlignment="1">
      <alignment horizontal="right" vertical="center"/>
    </xf>
    <xf numFmtId="0" fontId="0" fillId="0" borderId="54" xfId="0" applyBorder="1" applyAlignment="1">
      <alignment horizontal="right" vertical="center"/>
    </xf>
    <xf numFmtId="0" fontId="0" fillId="0" borderId="42" xfId="0" applyBorder="1" applyAlignment="1">
      <alignment horizontal="center" vertical="center" wrapText="1"/>
    </xf>
    <xf numFmtId="0" fontId="0" fillId="0" borderId="39" xfId="0" applyBorder="1" applyAlignment="1">
      <alignment horizontal="center" vertical="center" wrapText="1"/>
    </xf>
    <xf numFmtId="0" fontId="0" fillId="0" borderId="20" xfId="0" applyBorder="1" applyAlignment="1">
      <alignment horizontal="center" vertical="center" wrapText="1"/>
    </xf>
    <xf numFmtId="0" fontId="0" fillId="0" borderId="36" xfId="0" applyBorder="1" applyAlignment="1">
      <alignment horizontal="center" vertical="center" wrapText="1"/>
    </xf>
    <xf numFmtId="0" fontId="5" fillId="0" borderId="55" xfId="0" applyFont="1" applyBorder="1" applyAlignment="1">
      <alignment horizontal="center" vertical="center" shrinkToFit="1"/>
    </xf>
    <xf numFmtId="0" fontId="0" fillId="0" borderId="0" xfId="0" applyAlignment="1">
      <alignment horizontal="center" vertical="center" shrinkToFit="1"/>
    </xf>
    <xf numFmtId="0" fontId="0" fillId="0" borderId="41" xfId="0" applyBorder="1" applyAlignment="1">
      <alignment horizontal="center" vertical="center"/>
    </xf>
    <xf numFmtId="0" fontId="0" fillId="0" borderId="35" xfId="0" applyBorder="1" applyAlignment="1">
      <alignment horizontal="center" vertical="center" wrapText="1"/>
    </xf>
    <xf numFmtId="0" fontId="0" fillId="0" borderId="40" xfId="0"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49" xfId="0" applyBorder="1" applyAlignment="1">
      <alignment horizontal="center" vertical="center"/>
    </xf>
    <xf numFmtId="0" fontId="0" fillId="0" borderId="23" xfId="0" applyBorder="1" applyAlignment="1">
      <alignment horizontal="center" vertical="center"/>
    </xf>
    <xf numFmtId="0" fontId="5" fillId="0" borderId="41" xfId="0" applyFont="1" applyBorder="1" applyAlignment="1">
      <alignment horizontal="center" vertical="center"/>
    </xf>
    <xf numFmtId="0" fontId="2" fillId="0" borderId="41" xfId="0" applyFont="1" applyBorder="1" applyAlignment="1">
      <alignment vertical="center" shrinkToFit="1"/>
    </xf>
    <xf numFmtId="0" fontId="2" fillId="0" borderId="41" xfId="0" applyFont="1" applyBorder="1" applyAlignment="1">
      <alignment horizontal="center" vertical="center"/>
    </xf>
    <xf numFmtId="0" fontId="59" fillId="0" borderId="20" xfId="0" applyFont="1" applyBorder="1" applyAlignment="1">
      <alignment horizontal="center" vertical="center" wrapText="1"/>
    </xf>
    <xf numFmtId="0" fontId="59" fillId="0" borderId="36" xfId="0" applyFont="1" applyBorder="1" applyAlignment="1">
      <alignment horizontal="center" vertical="center" wrapText="1"/>
    </xf>
    <xf numFmtId="0" fontId="59" fillId="0" borderId="42" xfId="0" applyFont="1" applyBorder="1" applyAlignment="1">
      <alignment horizontal="center" vertical="center" wrapText="1"/>
    </xf>
    <xf numFmtId="0" fontId="59" fillId="0" borderId="39" xfId="0" applyFont="1" applyBorder="1" applyAlignment="1">
      <alignment horizontal="center" vertical="center" wrapText="1"/>
    </xf>
    <xf numFmtId="0" fontId="59" fillId="0" borderId="47" xfId="0" applyFont="1" applyBorder="1" applyAlignment="1">
      <alignment horizontal="center" vertical="center" wrapText="1"/>
    </xf>
    <xf numFmtId="0" fontId="59" fillId="0" borderId="46"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0</xdr:row>
      <xdr:rowOff>142875</xdr:rowOff>
    </xdr:from>
    <xdr:to>
      <xdr:col>14</xdr:col>
      <xdr:colOff>161925</xdr:colOff>
      <xdr:row>4</xdr:row>
      <xdr:rowOff>219075</xdr:rowOff>
    </xdr:to>
    <xdr:sp>
      <xdr:nvSpPr>
        <xdr:cNvPr id="1" name="円/楕円 1"/>
        <xdr:cNvSpPr>
          <a:spLocks/>
        </xdr:cNvSpPr>
      </xdr:nvSpPr>
      <xdr:spPr>
        <a:xfrm>
          <a:off x="5753100" y="142875"/>
          <a:ext cx="3362325" cy="1104900"/>
        </a:xfrm>
        <a:prstGeom prst="ellipse">
          <a:avLst/>
        </a:prstGeom>
        <a:solidFill>
          <a:srgbClr val="F79646"/>
        </a:solidFill>
        <a:ln w="25400" cmpd="sng">
          <a:solidFill>
            <a:srgbClr val="B66D31"/>
          </a:solidFill>
          <a:headEnd type="none"/>
          <a:tailEnd type="none"/>
        </a:ln>
      </xdr:spPr>
      <xdr:txBody>
        <a:bodyPr vertOverflow="clip" wrap="square" anchor="ctr"/>
        <a:p>
          <a:pPr algn="ctr">
            <a:defRPr/>
          </a:pPr>
          <a:r>
            <a:rPr lang="en-US" cap="none" sz="2800" b="0" i="0" u="none" baseline="0">
              <a:solidFill>
                <a:srgbClr val="FFFFFF"/>
              </a:solidFill>
              <a:latin typeface="ＭＳ Ｐゴシック"/>
              <a:ea typeface="ＭＳ Ｐゴシック"/>
              <a:cs typeface="ＭＳ Ｐゴシック"/>
            </a:rPr>
            <a:t>中学生用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209550</xdr:colOff>
      <xdr:row>1</xdr:row>
      <xdr:rowOff>152400</xdr:rowOff>
    </xdr:from>
    <xdr:to>
      <xdr:col>19</xdr:col>
      <xdr:colOff>285750</xdr:colOff>
      <xdr:row>13</xdr:row>
      <xdr:rowOff>76200</xdr:rowOff>
    </xdr:to>
    <xdr:sp>
      <xdr:nvSpPr>
        <xdr:cNvPr id="1" name="吹き出し: 四角形 1"/>
        <xdr:cNvSpPr>
          <a:spLocks/>
        </xdr:cNvSpPr>
      </xdr:nvSpPr>
      <xdr:spPr>
        <a:xfrm>
          <a:off x="9601200" y="314325"/>
          <a:ext cx="2133600" cy="1866900"/>
        </a:xfrm>
        <a:prstGeom prst="wedgeRectCallout">
          <a:avLst>
            <a:gd name="adj1" fmla="val -58782"/>
            <a:gd name="adj2" fmla="val -38685"/>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リレーについて</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性別ごとに、</a:t>
          </a:r>
          <a:r>
            <a:rPr lang="en-US" cap="none" sz="1100" b="0" i="0" u="none" baseline="0">
              <a:solidFill>
                <a:srgbClr val="FFFFFF"/>
              </a:solidFill>
            </a:rPr>
            <a:t>
1</a:t>
          </a:r>
          <a:r>
            <a:rPr lang="en-US" cap="none" sz="1100" b="0" i="0" u="none" baseline="0">
              <a:solidFill>
                <a:srgbClr val="FFFFFF"/>
              </a:solidFill>
              <a:latin typeface="ＭＳ Ｐゴシック"/>
              <a:ea typeface="ＭＳ Ｐゴシック"/>
              <a:cs typeface="ＭＳ Ｐゴシック"/>
            </a:rPr>
            <a:t>チームのみの場合は、</a:t>
          </a:r>
          <a:r>
            <a:rPr lang="en-US" cap="none" sz="1100" b="0" i="0" u="none" baseline="0">
              <a:solidFill>
                <a:srgbClr val="FFFFFF"/>
              </a:solidFill>
            </a:rPr>
            <a:t>4</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100mR</a:t>
          </a:r>
          <a:r>
            <a:rPr lang="en-US" cap="none" sz="1100" b="0" i="0" u="none" baseline="0">
              <a:solidFill>
                <a:srgbClr val="FFFFFF"/>
              </a:solidFill>
              <a:latin typeface="ＭＳ Ｐゴシック"/>
              <a:ea typeface="ＭＳ Ｐゴシック"/>
              <a:cs typeface="ＭＳ Ｐゴシック"/>
            </a:rPr>
            <a:t>をお選びください。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２チーム以上の場合は、</a:t>
          </a:r>
          <a:r>
            <a:rPr lang="en-US" cap="none" sz="1100" b="0" i="0" u="none" baseline="0">
              <a:solidFill>
                <a:srgbClr val="FFFFFF"/>
              </a:solidFill>
            </a:rPr>
            <a:t>
</a:t>
          </a:r>
          <a:r>
            <a:rPr lang="en-US" cap="none" sz="1100" b="0" i="0" u="none" baseline="0">
              <a:solidFill>
                <a:srgbClr val="FFFFFF"/>
              </a:solidFill>
            </a:rPr>
            <a:t>4</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100mR</a:t>
          </a:r>
          <a:r>
            <a:rPr lang="en-US" cap="none" sz="1100" b="0" i="0" u="none" baseline="0">
              <a:solidFill>
                <a:srgbClr val="FFFFFF"/>
              </a:solidFill>
              <a:latin typeface="ＭＳ Ｐゴシック"/>
              <a:ea typeface="ＭＳ Ｐゴシック"/>
              <a:cs typeface="ＭＳ Ｐゴシック"/>
            </a:rPr>
            <a:t>の後にアルファベットが入っているものを</a:t>
          </a:r>
          <a:r>
            <a:rPr lang="en-US" cap="none" sz="1100" b="0" i="0" u="none" baseline="0">
              <a:solidFill>
                <a:srgbClr val="FFFFFF"/>
              </a:solidFill>
            </a:rPr>
            <a:t>A</a:t>
          </a:r>
          <a:r>
            <a:rPr lang="en-US" cap="none" sz="1100" b="0" i="0" u="none" baseline="0">
              <a:solidFill>
                <a:srgbClr val="FFFFFF"/>
              </a:solidFill>
              <a:latin typeface="ＭＳ Ｐゴシック"/>
              <a:ea typeface="ＭＳ Ｐゴシック"/>
              <a:cs typeface="ＭＳ Ｐゴシック"/>
            </a:rPr>
            <a:t>から順にお選びください。</a:t>
          </a:r>
        </a:p>
      </xdr:txBody>
    </xdr:sp>
    <xdr:clientData/>
  </xdr:twoCellAnchor>
  <xdr:twoCellAnchor>
    <xdr:from>
      <xdr:col>16</xdr:col>
      <xdr:colOff>228600</xdr:colOff>
      <xdr:row>14</xdr:row>
      <xdr:rowOff>95250</xdr:rowOff>
    </xdr:from>
    <xdr:to>
      <xdr:col>19</xdr:col>
      <xdr:colOff>209550</xdr:colOff>
      <xdr:row>24</xdr:row>
      <xdr:rowOff>142875</xdr:rowOff>
    </xdr:to>
    <xdr:sp>
      <xdr:nvSpPr>
        <xdr:cNvPr id="2" name="正方形/長方形 2"/>
        <xdr:cNvSpPr>
          <a:spLocks/>
        </xdr:cNvSpPr>
      </xdr:nvSpPr>
      <xdr:spPr>
        <a:xfrm>
          <a:off x="9620250" y="2362200"/>
          <a:ext cx="2038350" cy="1666875"/>
        </a:xfrm>
        <a:prstGeom prst="rect">
          <a:avLst/>
        </a:prstGeom>
        <a:solidFill>
          <a:srgbClr val="F79646"/>
        </a:solidFill>
        <a:ln w="25400" cmpd="sng">
          <a:solidFill>
            <a:srgbClr val="B66D31"/>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例年、以下の種目の記録を入力し間違える方がいらっしゃいます。今一度、ご確認ください。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走幅跳と走高跳</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１００ｍと２００ｍ</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８００ｍと１５００ｍ</a:t>
          </a:r>
          <a:r>
            <a:rPr lang="en-US" cap="none" sz="1100" b="0" i="0" u="none" baseline="0">
              <a:solidFill>
                <a:srgbClr val="FFFF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35"/>
  <sheetViews>
    <sheetView tabSelected="1" zoomScalePageLayoutView="0" workbookViewId="0" topLeftCell="A1">
      <selection activeCell="A1" sqref="A1"/>
    </sheetView>
  </sheetViews>
  <sheetFormatPr defaultColWidth="9.00390625" defaultRowHeight="13.5"/>
  <cols>
    <col min="1" max="1" width="3.625" style="1" customWidth="1"/>
    <col min="2" max="2" width="5.875" style="1" bestFit="1" customWidth="1"/>
  </cols>
  <sheetData>
    <row r="1" ht="20.25" customHeight="1">
      <c r="A1" s="18" t="s">
        <v>134</v>
      </c>
    </row>
    <row r="2" ht="20.25" customHeight="1">
      <c r="A2" s="110" t="s">
        <v>78</v>
      </c>
    </row>
    <row r="3" ht="20.25" customHeight="1">
      <c r="A3" s="18"/>
    </row>
    <row r="4" spans="1:2" s="2" customFormat="1" ht="20.25" customHeight="1">
      <c r="A4" s="19">
        <v>1</v>
      </c>
      <c r="B4" s="19" t="s">
        <v>52</v>
      </c>
    </row>
    <row r="5" spans="1:2" s="2" customFormat="1" ht="20.25" customHeight="1">
      <c r="A5" s="13"/>
      <c r="B5" s="17" t="s">
        <v>57</v>
      </c>
    </row>
    <row r="6" spans="1:3" s="2" customFormat="1" ht="20.25" customHeight="1">
      <c r="A6" s="13"/>
      <c r="B6" s="14"/>
      <c r="C6" s="15" t="s">
        <v>79</v>
      </c>
    </row>
    <row r="7" spans="1:3" s="2" customFormat="1" ht="20.25" customHeight="1">
      <c r="A7" s="13"/>
      <c r="B7" s="14"/>
      <c r="C7" s="2" t="s">
        <v>53</v>
      </c>
    </row>
    <row r="8" spans="1:3" s="2" customFormat="1" ht="20.25" customHeight="1">
      <c r="A8" s="13"/>
      <c r="B8" s="14"/>
      <c r="C8" s="2" t="s">
        <v>54</v>
      </c>
    </row>
    <row r="9" spans="1:3" s="2" customFormat="1" ht="20.25" customHeight="1">
      <c r="A9" s="13"/>
      <c r="B9" s="14"/>
      <c r="C9" s="2" t="s">
        <v>55</v>
      </c>
    </row>
    <row r="10" spans="1:3" s="2" customFormat="1" ht="20.25" customHeight="1">
      <c r="A10" s="13"/>
      <c r="B10" s="14"/>
      <c r="C10" s="2" t="s">
        <v>129</v>
      </c>
    </row>
    <row r="11" spans="1:2" s="2" customFormat="1" ht="20.25" customHeight="1">
      <c r="A11" s="13"/>
      <c r="B11" s="14"/>
    </row>
    <row r="12" spans="1:2" s="2" customFormat="1" ht="20.25" customHeight="1">
      <c r="A12" s="19">
        <v>2</v>
      </c>
      <c r="B12" s="20" t="s">
        <v>56</v>
      </c>
    </row>
    <row r="13" spans="1:3" s="2" customFormat="1" ht="20.25" customHeight="1">
      <c r="A13" s="13"/>
      <c r="B13" s="21">
        <v>1</v>
      </c>
      <c r="C13" s="15" t="s">
        <v>84</v>
      </c>
    </row>
    <row r="14" spans="1:3" s="2" customFormat="1" ht="20.25" customHeight="1">
      <c r="A14" s="13"/>
      <c r="B14" s="14"/>
      <c r="C14" s="111" t="s">
        <v>98</v>
      </c>
    </row>
    <row r="15" spans="1:3" s="2" customFormat="1" ht="20.25" customHeight="1">
      <c r="A15" s="13"/>
      <c r="B15" s="14"/>
      <c r="C15" s="133" t="s">
        <v>128</v>
      </c>
    </row>
    <row r="16" spans="1:3" s="2" customFormat="1" ht="20.25" customHeight="1">
      <c r="A16" s="13"/>
      <c r="B16" s="14"/>
      <c r="C16" s="15"/>
    </row>
    <row r="17" spans="1:3" s="2" customFormat="1" ht="20.25" customHeight="1">
      <c r="A17" s="13"/>
      <c r="B17" s="14"/>
      <c r="C17" s="15" t="s">
        <v>83</v>
      </c>
    </row>
    <row r="18" spans="1:4" s="2" customFormat="1" ht="20.25" customHeight="1">
      <c r="A18" s="13"/>
      <c r="B18" s="14"/>
      <c r="C18" s="111" t="s">
        <v>99</v>
      </c>
      <c r="D18" s="22"/>
    </row>
    <row r="19" spans="1:4" s="2" customFormat="1" ht="20.25" customHeight="1">
      <c r="A19" s="13"/>
      <c r="B19" s="14"/>
      <c r="C19" s="111"/>
      <c r="D19" s="125" t="s">
        <v>101</v>
      </c>
    </row>
    <row r="20" spans="1:4" s="2" customFormat="1" ht="20.25" customHeight="1">
      <c r="A20" s="13"/>
      <c r="B20" s="14"/>
      <c r="C20" s="111"/>
      <c r="D20" s="125" t="s">
        <v>100</v>
      </c>
    </row>
    <row r="21" spans="1:4" s="2" customFormat="1" ht="20.25" customHeight="1">
      <c r="A21" s="13"/>
      <c r="B21" s="14"/>
      <c r="C21" s="111"/>
      <c r="D21" s="125" t="s">
        <v>105</v>
      </c>
    </row>
    <row r="22" spans="1:3" s="2" customFormat="1" ht="20.25" customHeight="1">
      <c r="A22" s="13"/>
      <c r="B22" s="14"/>
      <c r="C22" s="15"/>
    </row>
    <row r="23" spans="1:3" s="2" customFormat="1" ht="20.25" customHeight="1">
      <c r="A23" s="13"/>
      <c r="B23" s="14"/>
      <c r="C23" s="15" t="s">
        <v>80</v>
      </c>
    </row>
    <row r="24" spans="1:3" s="2" customFormat="1" ht="20.25" customHeight="1">
      <c r="A24" s="13"/>
      <c r="B24" s="14"/>
      <c r="C24" s="15" t="s">
        <v>104</v>
      </c>
    </row>
    <row r="25" spans="1:3" s="2" customFormat="1" ht="20.25" customHeight="1">
      <c r="A25" s="13"/>
      <c r="B25" s="14"/>
      <c r="C25" s="15" t="s">
        <v>82</v>
      </c>
    </row>
    <row r="26" spans="1:5" s="2" customFormat="1" ht="20.25" customHeight="1">
      <c r="A26" s="13"/>
      <c r="B26" s="14"/>
      <c r="D26" s="16"/>
      <c r="E26" s="15" t="s">
        <v>81</v>
      </c>
    </row>
    <row r="27" spans="1:2" s="2" customFormat="1" ht="20.25" customHeight="1">
      <c r="A27" s="13"/>
      <c r="B27" s="13"/>
    </row>
    <row r="28" spans="1:2" s="2" customFormat="1" ht="20.25" customHeight="1">
      <c r="A28" s="13">
        <v>3</v>
      </c>
      <c r="B28" s="15" t="s">
        <v>102</v>
      </c>
    </row>
    <row r="29" spans="1:3" s="2" customFormat="1" ht="20.25" customHeight="1">
      <c r="A29" s="13"/>
      <c r="B29" s="21">
        <v>1</v>
      </c>
      <c r="C29" s="15" t="s">
        <v>103</v>
      </c>
    </row>
    <row r="30" spans="1:4" s="2" customFormat="1" ht="20.25" customHeight="1">
      <c r="A30" s="13"/>
      <c r="B30" s="13"/>
      <c r="D30" s="134" t="s">
        <v>133</v>
      </c>
    </row>
    <row r="31" spans="1:2" s="2" customFormat="1" ht="20.25" customHeight="1">
      <c r="A31" s="13">
        <v>4</v>
      </c>
      <c r="B31" s="15" t="s">
        <v>58</v>
      </c>
    </row>
    <row r="32" spans="1:3" s="2" customFormat="1" ht="20.25" customHeight="1">
      <c r="A32" s="13"/>
      <c r="B32" s="21">
        <v>1</v>
      </c>
      <c r="C32" s="17" t="s">
        <v>59</v>
      </c>
    </row>
    <row r="33" spans="1:3" s="2" customFormat="1" ht="20.25" customHeight="1">
      <c r="A33" s="13"/>
      <c r="B33" s="13"/>
      <c r="C33" s="2" t="s">
        <v>60</v>
      </c>
    </row>
    <row r="34" spans="1:3" s="2" customFormat="1" ht="20.25" customHeight="1">
      <c r="A34" s="13"/>
      <c r="B34" s="13"/>
      <c r="C34" s="2" t="s">
        <v>61</v>
      </c>
    </row>
    <row r="35" spans="1:3" s="2" customFormat="1" ht="20.25" customHeight="1">
      <c r="A35" s="13"/>
      <c r="B35" s="13"/>
      <c r="C35" s="2" t="s">
        <v>62</v>
      </c>
    </row>
  </sheetData>
  <sheetProtection sheet="1" objects="1" selectLockedCells="1"/>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S29"/>
  <sheetViews>
    <sheetView zoomScalePageLayoutView="0" workbookViewId="0" topLeftCell="A1">
      <selection activeCell="B1" sqref="B1:H1"/>
    </sheetView>
  </sheetViews>
  <sheetFormatPr defaultColWidth="9.00390625" defaultRowHeight="13.5"/>
  <cols>
    <col min="1" max="1" width="19.25390625" style="0" bestFit="1" customWidth="1"/>
    <col min="2" max="2" width="8.375" style="0" bestFit="1" customWidth="1"/>
    <col min="3" max="6" width="5.25390625" style="0" bestFit="1" customWidth="1"/>
    <col min="7" max="7" width="5.50390625" style="0" bestFit="1" customWidth="1"/>
    <col min="8" max="8" width="5.25390625" style="0" bestFit="1" customWidth="1"/>
    <col min="9" max="14" width="5.25390625" style="0" customWidth="1"/>
    <col min="16" max="16" width="10.625" style="1" bestFit="1" customWidth="1"/>
    <col min="17" max="17" width="11.875" style="1" bestFit="1" customWidth="1"/>
    <col min="18" max="19" width="7.50390625" style="1" customWidth="1"/>
  </cols>
  <sheetData>
    <row r="1" spans="1:19" ht="12.75">
      <c r="A1" s="5" t="s">
        <v>16</v>
      </c>
      <c r="B1" s="141"/>
      <c r="C1" s="141"/>
      <c r="D1" s="141"/>
      <c r="E1" s="141"/>
      <c r="F1" s="141"/>
      <c r="G1" s="141"/>
      <c r="H1" s="141"/>
      <c r="J1" s="8"/>
      <c r="K1" s="1"/>
      <c r="L1" s="1"/>
      <c r="P1" s="1" t="s">
        <v>43</v>
      </c>
      <c r="Q1" s="1" t="s">
        <v>35</v>
      </c>
      <c r="R1" s="9" t="s">
        <v>46</v>
      </c>
      <c r="S1" s="9" t="s">
        <v>47</v>
      </c>
    </row>
    <row r="2" spans="1:19" ht="12.75">
      <c r="A2" s="5" t="s">
        <v>25</v>
      </c>
      <c r="B2" s="136"/>
      <c r="C2" s="136"/>
      <c r="D2" s="4" t="s">
        <v>33</v>
      </c>
      <c r="E2" s="10"/>
      <c r="F2" s="4" t="s">
        <v>33</v>
      </c>
      <c r="G2" s="137"/>
      <c r="H2" s="138"/>
      <c r="J2" s="126"/>
      <c r="P2" s="1" t="s">
        <v>109</v>
      </c>
      <c r="Q2" s="1" t="s">
        <v>121</v>
      </c>
      <c r="R2" s="1">
        <f>IF((COUNTIF('一覧男'!$I$9:$J$33,$Q2)+COUNTIF('一覧男'!$I$49:$J$73,$Q2)+COUNTIF('一覧男'!$I$89:$J$113,$Q2))&gt;3,1,0)</f>
        <v>0</v>
      </c>
      <c r="S2" s="1">
        <f>IF((COUNTIF('一覧女'!$I$9:$J$33,$Q2)+COUNTIF('一覧女'!$I$49:$J$73,$Q2))&gt;3,1,0)</f>
        <v>0</v>
      </c>
    </row>
    <row r="3" spans="1:19" ht="12.75">
      <c r="A3" s="5" t="s">
        <v>20</v>
      </c>
      <c r="B3" s="141"/>
      <c r="C3" s="141"/>
      <c r="D3" s="141"/>
      <c r="E3" s="141"/>
      <c r="F3" s="141"/>
      <c r="G3" s="141"/>
      <c r="H3" s="141"/>
      <c r="P3" s="1" t="s">
        <v>136</v>
      </c>
      <c r="Q3" s="1" t="s">
        <v>122</v>
      </c>
      <c r="R3" s="1">
        <f>IF((COUNTIF('一覧男'!$I$9:$J$33,$Q3)+COUNTIF('一覧男'!$I$49:$J$73,$Q3)+COUNTIF('一覧男'!$I$89:$J$113,$Q3))&gt;3,1,0)</f>
        <v>0</v>
      </c>
      <c r="S3" s="1">
        <f>IF((COUNTIF('一覧女'!$I$9:$J$33,$Q3)+COUNTIF('一覧女'!$I$49:$J$73,$Q3))&gt;3,1,0)</f>
        <v>0</v>
      </c>
    </row>
    <row r="4" spans="1:19" ht="12.75">
      <c r="A4" s="5" t="s">
        <v>130</v>
      </c>
      <c r="B4" s="136"/>
      <c r="C4" s="136"/>
      <c r="D4" s="4" t="s">
        <v>131</v>
      </c>
      <c r="E4" s="135"/>
      <c r="F4" s="4" t="s">
        <v>132</v>
      </c>
      <c r="G4" s="137"/>
      <c r="H4" s="138"/>
      <c r="P4" s="1" t="s">
        <v>110</v>
      </c>
      <c r="Q4" s="1" t="s">
        <v>123</v>
      </c>
      <c r="R4" s="1">
        <f>IF((COUNTIF('一覧男'!$I$9:$J$33,$Q4)+COUNTIF('一覧男'!$I$49:$J$73,$Q4)+COUNTIF('一覧男'!$I$89:$J$113,$Q4))&gt;3,1,0)</f>
        <v>0</v>
      </c>
      <c r="S4" s="1">
        <f>IF((COUNTIF('一覧女'!$I$9:$J$33,$Q4)+COUNTIF('一覧女'!$I$49:$J$73,$Q4))&gt;3,1,0)</f>
        <v>0</v>
      </c>
    </row>
    <row r="5" spans="16:19" ht="12.75">
      <c r="P5" s="1" t="s">
        <v>111</v>
      </c>
      <c r="Q5" s="1" t="s">
        <v>124</v>
      </c>
      <c r="R5" s="1">
        <f>IF((COUNTIF('一覧男'!$I$9:$J$33,$Q5)+COUNTIF('一覧男'!$I$49:$J$73,$Q5)+COUNTIF('一覧男'!$I$89:$J$113,$Q5))&gt;3,1,0)</f>
        <v>0</v>
      </c>
      <c r="S5" s="1">
        <f>IF((COUNTIF('一覧女'!$I$9:$J$33,$Q5)+COUNTIF('一覧女'!$I$49:$J$73,$Q5))&gt;3,1,0)</f>
        <v>0</v>
      </c>
    </row>
    <row r="6" spans="1:19" ht="12.75">
      <c r="A6" s="5" t="s">
        <v>26</v>
      </c>
      <c r="B6" s="142" t="s">
        <v>135</v>
      </c>
      <c r="C6" s="143"/>
      <c r="D6" s="143"/>
      <c r="E6" s="143"/>
      <c r="F6" s="143"/>
      <c r="G6" s="143"/>
      <c r="H6" s="143"/>
      <c r="I6" s="143"/>
      <c r="J6" s="143"/>
      <c r="K6" s="143"/>
      <c r="L6" s="143"/>
      <c r="M6" s="143"/>
      <c r="N6" s="144"/>
      <c r="P6" s="1" t="s">
        <v>114</v>
      </c>
      <c r="Q6" s="1" t="s">
        <v>125</v>
      </c>
      <c r="R6" s="1">
        <f>IF((COUNTIF('一覧男'!$I$9:$J$33,$Q6)+COUNTIF('一覧男'!$I$49:$J$73,$Q6)+COUNTIF('一覧男'!$I$89:$J$113,$Q6))&gt;3,1,0)</f>
        <v>0</v>
      </c>
      <c r="S6" s="1">
        <f>IF((COUNTIF('一覧女'!$I$9:$J$33,$Q6)+COUNTIF('一覧女'!$I$49:$J$73,$Q6))&gt;3,1,0)</f>
        <v>0</v>
      </c>
    </row>
    <row r="7" spans="1:19" ht="12.75">
      <c r="A7" s="5" t="s">
        <v>27</v>
      </c>
      <c r="B7" s="3" t="s">
        <v>30</v>
      </c>
      <c r="C7" s="11">
        <v>31</v>
      </c>
      <c r="D7" s="3" t="s">
        <v>31</v>
      </c>
      <c r="E7" s="12">
        <v>4</v>
      </c>
      <c r="F7" s="3" t="s">
        <v>28</v>
      </c>
      <c r="G7" s="12">
        <v>21</v>
      </c>
      <c r="H7" s="3" t="s">
        <v>29</v>
      </c>
      <c r="I7" s="4" t="str">
        <f>IF(OR(C7="",E7="",G7=""),"",CHOOSE(WEEKDAY(DATE(C7+1988,E7,G7)),"日","月","火","水","木","金","土"))</f>
        <v>日</v>
      </c>
      <c r="P7" s="1" t="s">
        <v>115</v>
      </c>
      <c r="Q7" s="1" t="s">
        <v>126</v>
      </c>
      <c r="R7" s="1">
        <f>IF((COUNTIF('一覧男'!$I$9:$J$33,$Q7)+COUNTIF('一覧男'!$I$49:$J$73,$Q7)+COUNTIF('一覧男'!$I$89:$J$113,$Q7))&gt;3,1,0)</f>
        <v>0</v>
      </c>
      <c r="S7" s="1">
        <f>IF((COUNTIF('一覧女'!$I$9:$J$33,$Q7)+COUNTIF('一覧女'!$I$49:$J$73,$Q7))&gt;3,1,0)</f>
        <v>0</v>
      </c>
    </row>
    <row r="8" spans="1:16" ht="12.75">
      <c r="A8" s="5" t="s">
        <v>32</v>
      </c>
      <c r="B8" s="3" t="s">
        <v>30</v>
      </c>
      <c r="C8" s="12"/>
      <c r="D8" s="3" t="s">
        <v>31</v>
      </c>
      <c r="E8" s="12"/>
      <c r="F8" s="3" t="s">
        <v>28</v>
      </c>
      <c r="G8" s="12"/>
      <c r="H8" s="3" t="s">
        <v>29</v>
      </c>
      <c r="I8" s="4">
        <f>IF(OR(C8="",E8="",G8=""),"",CHOOSE(WEEKDAY(DATE(C8+1988,E8,G8)),"日","月","火","水","木","金","土"))</f>
      </c>
      <c r="P8" s="1" t="s">
        <v>137</v>
      </c>
    </row>
    <row r="9" spans="1:16" ht="12.75">
      <c r="A9" s="6" t="s">
        <v>34</v>
      </c>
      <c r="P9" s="1" t="s">
        <v>116</v>
      </c>
    </row>
    <row r="10" ht="12.75">
      <c r="P10" s="1" t="s">
        <v>112</v>
      </c>
    </row>
    <row r="11" spans="1:16" ht="12.75">
      <c r="A11" s="8" t="s">
        <v>38</v>
      </c>
      <c r="E11" s="8" t="s">
        <v>85</v>
      </c>
      <c r="K11" s="8" t="s">
        <v>91</v>
      </c>
      <c r="P11" s="1" t="s">
        <v>113</v>
      </c>
    </row>
    <row r="12" spans="1:16" ht="12.75">
      <c r="A12" s="5" t="s">
        <v>39</v>
      </c>
      <c r="B12" s="4">
        <f>SUM(L13:L15)</f>
        <v>0</v>
      </c>
      <c r="C12" s="4" t="s">
        <v>43</v>
      </c>
      <c r="E12" s="139" t="s">
        <v>86</v>
      </c>
      <c r="F12" s="139"/>
      <c r="G12" s="139"/>
      <c r="H12" s="140">
        <v>400</v>
      </c>
      <c r="I12" s="140"/>
      <c r="K12" s="8"/>
      <c r="L12" s="4" t="s">
        <v>93</v>
      </c>
      <c r="M12" s="4" t="s">
        <v>94</v>
      </c>
      <c r="N12" s="4" t="s">
        <v>95</v>
      </c>
      <c r="P12" s="1" t="s">
        <v>117</v>
      </c>
    </row>
    <row r="13" spans="1:16" ht="12.75">
      <c r="A13" s="5" t="s">
        <v>40</v>
      </c>
      <c r="B13" s="4">
        <f>SUM(L19:L20)</f>
        <v>0</v>
      </c>
      <c r="C13" s="4" t="s">
        <v>43</v>
      </c>
      <c r="E13" s="139" t="s">
        <v>87</v>
      </c>
      <c r="F13" s="139"/>
      <c r="G13" s="139"/>
      <c r="H13" s="140">
        <v>800</v>
      </c>
      <c r="I13" s="140"/>
      <c r="K13" s="4" t="s">
        <v>88</v>
      </c>
      <c r="L13" s="4">
        <f>COUNTA('一覧男'!F9:G33)-COUNTBLANK('一覧男'!F9:G33)</f>
        <v>0</v>
      </c>
      <c r="M13" s="63">
        <f>IF($H$12="","",L13*$H$12)</f>
        <v>0</v>
      </c>
      <c r="N13" s="63">
        <f>IF(H13="","",B14*$H$13)</f>
        <v>0</v>
      </c>
      <c r="P13" s="1" t="s">
        <v>118</v>
      </c>
    </row>
    <row r="14" spans="1:19" ht="12.75">
      <c r="A14" s="5" t="s">
        <v>41</v>
      </c>
      <c r="B14" s="4">
        <f>SUM(R2:R29)</f>
        <v>0</v>
      </c>
      <c r="C14" s="7" t="s">
        <v>44</v>
      </c>
      <c r="K14" s="4" t="s">
        <v>89</v>
      </c>
      <c r="L14" s="4">
        <f>COUNTA('一覧男'!F49:G73)-COUNTBLANK('一覧男'!F49:G73)</f>
        <v>0</v>
      </c>
      <c r="M14" s="63">
        <f>IF($H$12="","",L14*$H$12)</f>
        <v>0</v>
      </c>
      <c r="N14" s="121"/>
      <c r="P14" s="1" t="s">
        <v>119</v>
      </c>
      <c r="Q14"/>
      <c r="R14"/>
      <c r="S14"/>
    </row>
    <row r="15" spans="1:19" ht="12.75">
      <c r="A15" s="5" t="s">
        <v>42</v>
      </c>
      <c r="B15" s="4">
        <f>SUM(S2:S13)</f>
        <v>0</v>
      </c>
      <c r="C15" s="7" t="s">
        <v>44</v>
      </c>
      <c r="E15" s="1"/>
      <c r="F15" s="1"/>
      <c r="G15" s="1"/>
      <c r="K15" s="4" t="s">
        <v>90</v>
      </c>
      <c r="L15" s="4">
        <f>COUNTA('一覧男'!F89:G113)-COUNTBLANK('一覧男'!F89:G113)</f>
        <v>0</v>
      </c>
      <c r="M15" s="63">
        <f>IF($H$12="","",L15*$H$12)</f>
        <v>0</v>
      </c>
      <c r="N15" s="122"/>
      <c r="P15" s="1" t="s">
        <v>120</v>
      </c>
      <c r="Q15"/>
      <c r="R15"/>
      <c r="S15"/>
    </row>
    <row r="16" spans="1:19" ht="12.75">
      <c r="A16" s="8"/>
      <c r="E16" s="1"/>
      <c r="F16" s="1"/>
      <c r="G16" s="1"/>
      <c r="Q16"/>
      <c r="R16"/>
      <c r="S16"/>
    </row>
    <row r="17" spans="5:19" ht="12.75">
      <c r="E17" s="1"/>
      <c r="F17" s="1"/>
      <c r="G17" s="1"/>
      <c r="K17" s="8" t="s">
        <v>92</v>
      </c>
      <c r="Q17"/>
      <c r="R17"/>
      <c r="S17"/>
    </row>
    <row r="18" spans="5:17" ht="12.75">
      <c r="E18" s="1"/>
      <c r="F18" s="1"/>
      <c r="G18" s="1"/>
      <c r="K18" s="8"/>
      <c r="L18" s="4" t="s">
        <v>93</v>
      </c>
      <c r="M18" s="4" t="s">
        <v>94</v>
      </c>
      <c r="N18" s="4" t="s">
        <v>95</v>
      </c>
      <c r="Q18" s="9"/>
    </row>
    <row r="19" spans="11:17" ht="12.75">
      <c r="K19" s="4" t="s">
        <v>88</v>
      </c>
      <c r="L19" s="4">
        <f>COUNTA('一覧女'!F9:G33)-COUNTBLANK('一覧女'!F9:G33)</f>
        <v>0</v>
      </c>
      <c r="M19" s="63">
        <f>IF($H$12="","",L19*$H$12)</f>
        <v>0</v>
      </c>
      <c r="N19" s="63">
        <f>IF(H13="","",B15*$H$13)</f>
        <v>0</v>
      </c>
      <c r="Q19" s="9"/>
    </row>
    <row r="20" spans="11:17" ht="12.75">
      <c r="K20" s="4" t="s">
        <v>89</v>
      </c>
      <c r="L20" s="4">
        <f>COUNTA('一覧女'!F49:G73)-COUNTBLANK('一覧女'!F49:G73)</f>
        <v>0</v>
      </c>
      <c r="M20" s="63">
        <f>IF($H$12="","",L20*$H$12)</f>
        <v>0</v>
      </c>
      <c r="N20" s="123"/>
      <c r="Q20" s="9"/>
    </row>
    <row r="21" ht="12.75">
      <c r="Q21" s="9"/>
    </row>
    <row r="22" ht="12.75">
      <c r="Q22" s="9"/>
    </row>
    <row r="23" ht="12.75">
      <c r="Q23" s="9"/>
    </row>
    <row r="24" ht="12.75">
      <c r="Q24" s="9"/>
    </row>
    <row r="25" ht="12.75">
      <c r="Q25" s="9"/>
    </row>
    <row r="26" ht="12.75">
      <c r="Q26" s="9"/>
    </row>
    <row r="27" ht="12.75">
      <c r="Q27" s="9"/>
    </row>
    <row r="28" ht="12.75">
      <c r="Q28" s="9"/>
    </row>
    <row r="29" ht="12.75">
      <c r="Q29" s="9"/>
    </row>
  </sheetData>
  <sheetProtection sheet="1" selectLockedCells="1"/>
  <mergeCells count="11">
    <mergeCell ref="B1:H1"/>
    <mergeCell ref="B3:H3"/>
    <mergeCell ref="B2:C2"/>
    <mergeCell ref="G2:H2"/>
    <mergeCell ref="B6:N6"/>
    <mergeCell ref="B4:C4"/>
    <mergeCell ref="G4:H4"/>
    <mergeCell ref="E12:G12"/>
    <mergeCell ref="E13:G13"/>
    <mergeCell ref="H12:I12"/>
    <mergeCell ref="H13:I13"/>
  </mergeCells>
  <dataValidations count="5">
    <dataValidation allowBlank="1" showInputMessage="1" showErrorMessage="1" imeMode="off" sqref="G2:H2 B2:C2 E2 G4:H4 B4:C4 E4"/>
    <dataValidation allowBlank="1" showInputMessage="1" showErrorMessage="1" imeMode="on" sqref="B1:H1 B6:N6 B3:H3"/>
    <dataValidation type="list" allowBlank="1" showInputMessage="1" showErrorMessage="1" imeMode="off" sqref="C8">
      <formula1>"24,25,26,27,28,29,30"</formula1>
    </dataValidation>
    <dataValidation type="list" allowBlank="1" showInputMessage="1" showErrorMessage="1" imeMode="off" sqref="E7:E8">
      <formula1>"1,2,3,4,5,6,7,8,9,10,11,12"</formula1>
    </dataValidation>
    <dataValidation type="list" allowBlank="1" showInputMessage="1" showErrorMessage="1" imeMode="off" sqref="G7:G8">
      <formula1>"1,2,3,4,5,6,7,8,9,10,11,12,13,14,15,16,17,18,19,20,21,22,23,24,25,26,27,28,29,30,31"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dimension ref="A1:P103"/>
  <sheetViews>
    <sheetView zoomScalePageLayoutView="0" workbookViewId="0" topLeftCell="C1">
      <selection activeCell="D4" sqref="D4"/>
    </sheetView>
  </sheetViews>
  <sheetFormatPr defaultColWidth="9.00390625" defaultRowHeight="13.5"/>
  <cols>
    <col min="1" max="2" width="5.25390625" style="24" hidden="1" customWidth="1"/>
    <col min="3" max="3" width="4.50390625" style="23" bestFit="1" customWidth="1"/>
    <col min="4" max="4" width="8.625" style="24" customWidth="1"/>
    <col min="5" max="5" width="14.375" style="23" customWidth="1"/>
    <col min="6" max="6" width="7.75390625" style="24" bestFit="1" customWidth="1"/>
    <col min="7" max="7" width="5.25390625" style="24" customWidth="1"/>
    <col min="8" max="8" width="14.00390625" style="23" bestFit="1" customWidth="1"/>
    <col min="9" max="9" width="11.625" style="24" customWidth="1"/>
    <col min="10" max="12" width="10.25390625" style="24" customWidth="1"/>
    <col min="13" max="13" width="16.125" style="116" customWidth="1"/>
    <col min="14" max="14" width="10.25390625" style="24" customWidth="1"/>
    <col min="15" max="15" width="16.125" style="116" hidden="1" customWidth="1"/>
    <col min="16" max="16" width="10.25390625" style="24" hidden="1" customWidth="1"/>
    <col min="17" max="16384" width="9.00390625" style="23" customWidth="1"/>
  </cols>
  <sheetData>
    <row r="1" spans="4:5" ht="12.75">
      <c r="D1" s="36"/>
      <c r="E1" s="23" t="s">
        <v>71</v>
      </c>
    </row>
    <row r="2" spans="3:16" ht="12.75">
      <c r="C2" s="28" t="s">
        <v>64</v>
      </c>
      <c r="D2" s="37" t="s">
        <v>72</v>
      </c>
      <c r="E2" s="29" t="s">
        <v>65</v>
      </c>
      <c r="F2" s="30" t="s">
        <v>66</v>
      </c>
      <c r="G2" s="30" t="s">
        <v>67</v>
      </c>
      <c r="H2" s="29" t="s">
        <v>73</v>
      </c>
      <c r="I2" s="30" t="s">
        <v>68</v>
      </c>
      <c r="J2" s="30" t="s">
        <v>69</v>
      </c>
      <c r="K2" s="30" t="s">
        <v>68</v>
      </c>
      <c r="L2" s="30" t="s">
        <v>69</v>
      </c>
      <c r="M2" s="37" t="s">
        <v>70</v>
      </c>
      <c r="N2" s="30" t="s">
        <v>69</v>
      </c>
      <c r="O2" s="37" t="s">
        <v>70</v>
      </c>
      <c r="P2" s="30" t="s">
        <v>69</v>
      </c>
    </row>
    <row r="3" spans="1:16" s="35" customFormat="1" ht="12.75">
      <c r="A3" s="24" t="s">
        <v>75</v>
      </c>
      <c r="B3" s="24" t="s">
        <v>76</v>
      </c>
      <c r="C3" s="34" t="s">
        <v>74</v>
      </c>
      <c r="D3" s="112">
        <v>1</v>
      </c>
      <c r="E3" s="113" t="s">
        <v>108</v>
      </c>
      <c r="F3" s="112" t="s">
        <v>106</v>
      </c>
      <c r="G3" s="112">
        <v>3</v>
      </c>
      <c r="H3" s="113" t="s">
        <v>140</v>
      </c>
      <c r="I3" s="112" t="s">
        <v>109</v>
      </c>
      <c r="J3" s="112">
        <v>1108</v>
      </c>
      <c r="K3" s="112" t="s">
        <v>138</v>
      </c>
      <c r="L3" s="112">
        <v>43679</v>
      </c>
      <c r="M3" s="117" t="s">
        <v>139</v>
      </c>
      <c r="N3" s="112">
        <v>4300</v>
      </c>
      <c r="O3" s="117" t="s">
        <v>107</v>
      </c>
      <c r="P3" s="112">
        <v>32567</v>
      </c>
    </row>
    <row r="4" spans="1:16" ht="12.75">
      <c r="A4" s="24">
        <f>IF(OR($F4="女子",$F4=""),"",COUNTIF($F$4:F4,"男子"))</f>
      </c>
      <c r="B4" s="24">
        <f>IF(OR($F4="男子",$F4=""),"",COUNTIF($F$4:G4,"女子"))</f>
      </c>
      <c r="C4" s="31">
        <v>1</v>
      </c>
      <c r="D4" s="33"/>
      <c r="E4" s="32"/>
      <c r="F4" s="33"/>
      <c r="G4" s="33"/>
      <c r="H4" s="32"/>
      <c r="I4" s="33"/>
      <c r="J4" s="33"/>
      <c r="K4" s="33"/>
      <c r="L4" s="33"/>
      <c r="M4" s="118"/>
      <c r="N4" s="33"/>
      <c r="O4" s="118"/>
      <c r="P4" s="33"/>
    </row>
    <row r="5" spans="1:16" ht="12.75">
      <c r="A5" s="24">
        <f>IF(OR($F5="女子",$F5=""),"",COUNTIF($F$4:F5,"男子"))</f>
      </c>
      <c r="B5" s="24">
        <f>IF(OR($F5="男子",$F5=""),"",COUNTIF($F$4:G5,"女子"))</f>
      </c>
      <c r="C5" s="26">
        <v>2</v>
      </c>
      <c r="D5" s="27"/>
      <c r="E5" s="32"/>
      <c r="F5" s="33"/>
      <c r="G5" s="33"/>
      <c r="H5" s="32"/>
      <c r="I5" s="33"/>
      <c r="J5" s="27"/>
      <c r="K5" s="33"/>
      <c r="L5" s="27"/>
      <c r="M5" s="118"/>
      <c r="N5" s="27"/>
      <c r="O5" s="118"/>
      <c r="P5" s="27"/>
    </row>
    <row r="6" spans="1:16" ht="12.75">
      <c r="A6" s="24">
        <f>IF(OR($F6="女子",$F6=""),"",COUNTIF($F$4:F6,"男子"))</f>
      </c>
      <c r="B6" s="24">
        <f>IF(OR($F6="男子",$F6=""),"",COUNTIF($F$4:G6,"女子"))</f>
      </c>
      <c r="C6" s="26">
        <v>3</v>
      </c>
      <c r="D6" s="27"/>
      <c r="E6" s="32"/>
      <c r="F6" s="33"/>
      <c r="G6" s="33"/>
      <c r="H6" s="32"/>
      <c r="I6" s="33"/>
      <c r="J6" s="27"/>
      <c r="K6" s="33"/>
      <c r="L6" s="27"/>
      <c r="M6" s="118"/>
      <c r="N6" s="27"/>
      <c r="O6" s="118"/>
      <c r="P6" s="27"/>
    </row>
    <row r="7" spans="1:16" ht="12.75">
      <c r="A7" s="24">
        <f>IF(OR($F7="女子",$F7=""),"",COUNTIF($F$4:F7,"男子"))</f>
      </c>
      <c r="B7" s="24">
        <f>IF(OR($F7="男子",$F7=""),"",COUNTIF($F$4:G7,"女子"))</f>
      </c>
      <c r="C7" s="26">
        <v>4</v>
      </c>
      <c r="D7" s="27"/>
      <c r="E7" s="32"/>
      <c r="F7" s="33"/>
      <c r="G7" s="33"/>
      <c r="H7" s="32"/>
      <c r="I7" s="33"/>
      <c r="J7" s="27"/>
      <c r="K7" s="33"/>
      <c r="L7" s="27"/>
      <c r="M7" s="118"/>
      <c r="N7" s="27"/>
      <c r="O7" s="118"/>
      <c r="P7" s="27"/>
    </row>
    <row r="8" spans="1:16" ht="12.75">
      <c r="A8" s="24">
        <f>IF(OR($F8="女子",$F8=""),"",COUNTIF($F$4:F8,"男子"))</f>
      </c>
      <c r="B8" s="24">
        <f>IF(OR($F8="男子",$F8=""),"",COUNTIF($F$4:G8,"女子"))</f>
      </c>
      <c r="C8" s="26">
        <v>5</v>
      </c>
      <c r="D8" s="27"/>
      <c r="E8" s="32"/>
      <c r="F8" s="33"/>
      <c r="G8" s="33"/>
      <c r="H8" s="32"/>
      <c r="I8" s="33"/>
      <c r="J8" s="27"/>
      <c r="K8" s="33"/>
      <c r="L8" s="27"/>
      <c r="M8" s="118"/>
      <c r="N8" s="27"/>
      <c r="O8" s="118"/>
      <c r="P8" s="27"/>
    </row>
    <row r="9" spans="1:16" ht="12.75">
      <c r="A9" s="24">
        <f>IF(OR($F9="女子",$F9=""),"",COUNTIF($F$4:F9,"男子"))</f>
      </c>
      <c r="B9" s="24">
        <f>IF(OR($F9="男子",$F9=""),"",COUNTIF($F$4:G9,"女子"))</f>
      </c>
      <c r="C9" s="26">
        <v>6</v>
      </c>
      <c r="D9" s="27"/>
      <c r="E9" s="32"/>
      <c r="F9" s="33"/>
      <c r="G9" s="33"/>
      <c r="H9" s="32"/>
      <c r="I9" s="33"/>
      <c r="J9" s="27"/>
      <c r="K9" s="33"/>
      <c r="L9" s="27"/>
      <c r="M9" s="118"/>
      <c r="N9" s="27"/>
      <c r="O9" s="118"/>
      <c r="P9" s="27"/>
    </row>
    <row r="10" spans="1:16" ht="12.75">
      <c r="A10" s="24">
        <f>IF(OR($F10="女子",$F10=""),"",COUNTIF($F$4:F10,"男子"))</f>
      </c>
      <c r="B10" s="24">
        <f>IF(OR($F10="男子",$F10=""),"",COUNTIF($F$4:G10,"女子"))</f>
      </c>
      <c r="C10" s="26">
        <v>7</v>
      </c>
      <c r="D10" s="27"/>
      <c r="E10" s="32"/>
      <c r="F10" s="33"/>
      <c r="G10" s="33"/>
      <c r="H10" s="32"/>
      <c r="I10" s="33"/>
      <c r="J10" s="27"/>
      <c r="K10" s="33"/>
      <c r="L10" s="27"/>
      <c r="M10" s="118"/>
      <c r="N10" s="27"/>
      <c r="O10" s="118"/>
      <c r="P10" s="27"/>
    </row>
    <row r="11" spans="1:16" ht="12.75">
      <c r="A11" s="24">
        <f>IF(OR($F11="女子",$F11=""),"",COUNTIF($F$4:F11,"男子"))</f>
      </c>
      <c r="B11" s="24">
        <f>IF(OR($F11="男子",$F11=""),"",COUNTIF($F$4:G11,"女子"))</f>
      </c>
      <c r="C11" s="26">
        <v>8</v>
      </c>
      <c r="D11" s="33"/>
      <c r="E11" s="32"/>
      <c r="F11" s="33"/>
      <c r="G11" s="33"/>
      <c r="H11" s="32"/>
      <c r="I11" s="33"/>
      <c r="J11" s="27"/>
      <c r="K11" s="33"/>
      <c r="L11" s="27"/>
      <c r="M11" s="118"/>
      <c r="N11" s="27"/>
      <c r="O11" s="119"/>
      <c r="P11" s="27"/>
    </row>
    <row r="12" spans="1:16" ht="12.75">
      <c r="A12" s="24">
        <f>IF(OR($F12="女子",$F12=""),"",COUNTIF($F$4:F12,"男子"))</f>
      </c>
      <c r="B12" s="24">
        <f>IF(OR($F12="男子",$F12=""),"",COUNTIF($F$4:G12,"女子"))</f>
      </c>
      <c r="C12" s="26">
        <v>9</v>
      </c>
      <c r="D12" s="27"/>
      <c r="E12" s="32"/>
      <c r="F12" s="33"/>
      <c r="G12" s="27"/>
      <c r="H12" s="32"/>
      <c r="I12" s="33"/>
      <c r="J12" s="27"/>
      <c r="K12" s="33"/>
      <c r="L12" s="27"/>
      <c r="M12" s="118"/>
      <c r="N12" s="27"/>
      <c r="O12" s="119"/>
      <c r="P12" s="27"/>
    </row>
    <row r="13" spans="1:16" ht="12.75">
      <c r="A13" s="24">
        <f>IF(OR($F13="女子",$F13=""),"",COUNTIF($F$4:F13,"男子"))</f>
      </c>
      <c r="B13" s="24">
        <f>IF(OR($F13="男子",$F13=""),"",COUNTIF($F$4:G13,"女子"))</f>
      </c>
      <c r="C13" s="26">
        <v>10</v>
      </c>
      <c r="D13" s="27"/>
      <c r="E13" s="32"/>
      <c r="F13" s="33"/>
      <c r="G13" s="27"/>
      <c r="H13" s="32"/>
      <c r="I13" s="33"/>
      <c r="J13" s="27"/>
      <c r="K13" s="27"/>
      <c r="L13" s="27"/>
      <c r="M13" s="118"/>
      <c r="N13" s="27"/>
      <c r="O13" s="119"/>
      <c r="P13" s="27"/>
    </row>
    <row r="14" spans="1:16" ht="12.75">
      <c r="A14" s="24">
        <f>IF(OR($F14="女子",$F14=""),"",COUNTIF($F$4:F14,"男子"))</f>
      </c>
      <c r="B14" s="24">
        <f>IF(OR($F14="男子",$F14=""),"",COUNTIF($F$4:G14,"女子"))</f>
      </c>
      <c r="C14" s="26">
        <v>11</v>
      </c>
      <c r="D14" s="27"/>
      <c r="E14" s="32"/>
      <c r="F14" s="33"/>
      <c r="G14" s="27"/>
      <c r="H14" s="32"/>
      <c r="I14" s="33"/>
      <c r="J14" s="27"/>
      <c r="K14" s="27"/>
      <c r="L14" s="27"/>
      <c r="M14" s="118"/>
      <c r="N14" s="27"/>
      <c r="O14" s="119"/>
      <c r="P14" s="27"/>
    </row>
    <row r="15" spans="1:16" ht="12.75">
      <c r="A15" s="24">
        <f>IF(OR($F15="女子",$F15=""),"",COUNTIF($F$4:F15,"男子"))</f>
      </c>
      <c r="B15" s="24">
        <f>IF(OR($F15="男子",$F15=""),"",COUNTIF($F$4:G15,"女子"))</f>
      </c>
      <c r="C15" s="26">
        <v>12</v>
      </c>
      <c r="D15" s="27"/>
      <c r="E15" s="32"/>
      <c r="F15" s="33"/>
      <c r="G15" s="27"/>
      <c r="H15" s="32"/>
      <c r="I15" s="33"/>
      <c r="J15" s="27"/>
      <c r="K15" s="27"/>
      <c r="L15" s="27"/>
      <c r="M15" s="118"/>
      <c r="N15" s="27"/>
      <c r="O15" s="119"/>
      <c r="P15" s="27"/>
    </row>
    <row r="16" spans="1:16" ht="12.75">
      <c r="A16" s="24">
        <f>IF(OR($F16="女子",$F16=""),"",COUNTIF($F$4:F16,"男子"))</f>
      </c>
      <c r="B16" s="24">
        <f>IF(OR($F16="男子",$F16=""),"",COUNTIF($F$4:G16,"女子"))</f>
      </c>
      <c r="C16" s="26">
        <v>13</v>
      </c>
      <c r="D16" s="27"/>
      <c r="E16" s="32"/>
      <c r="F16" s="33"/>
      <c r="G16" s="27"/>
      <c r="H16" s="32"/>
      <c r="I16" s="33"/>
      <c r="J16" s="27"/>
      <c r="K16" s="27"/>
      <c r="L16" s="27"/>
      <c r="M16" s="118"/>
      <c r="N16" s="27"/>
      <c r="O16" s="119"/>
      <c r="P16" s="27"/>
    </row>
    <row r="17" spans="1:16" ht="12.75">
      <c r="A17" s="24">
        <f>IF(OR($F17="女子",$F17=""),"",COUNTIF($F$4:F17,"男子"))</f>
      </c>
      <c r="B17" s="24">
        <f>IF(OR($F17="男子",$F17=""),"",COUNTIF($F$4:G17,"女子"))</f>
      </c>
      <c r="C17" s="26">
        <v>14</v>
      </c>
      <c r="D17" s="27"/>
      <c r="E17" s="32"/>
      <c r="F17" s="33"/>
      <c r="G17" s="27"/>
      <c r="H17" s="32"/>
      <c r="I17" s="33"/>
      <c r="J17" s="27"/>
      <c r="K17" s="27"/>
      <c r="L17" s="27"/>
      <c r="M17" s="118"/>
      <c r="N17" s="27"/>
      <c r="O17" s="119"/>
      <c r="P17" s="27"/>
    </row>
    <row r="18" spans="1:16" ht="12.75">
      <c r="A18" s="24">
        <f>IF(OR($F18="女子",$F18=""),"",COUNTIF($F$4:F18,"男子"))</f>
      </c>
      <c r="B18" s="24">
        <f>IF(OR($F18="男子",$F18=""),"",COUNTIF($F$4:G18,"女子"))</f>
      </c>
      <c r="C18" s="26">
        <v>15</v>
      </c>
      <c r="D18" s="33"/>
      <c r="E18" s="32"/>
      <c r="F18" s="33"/>
      <c r="G18" s="27"/>
      <c r="H18" s="32"/>
      <c r="I18" s="33"/>
      <c r="J18" s="27"/>
      <c r="K18" s="27"/>
      <c r="L18" s="27"/>
      <c r="M18" s="118"/>
      <c r="N18" s="27"/>
      <c r="O18" s="119"/>
      <c r="P18" s="27"/>
    </row>
    <row r="19" spans="1:16" ht="12.75">
      <c r="A19" s="24">
        <f>IF(OR($F19="女子",$F19=""),"",COUNTIF($F$4:F19,"男子"))</f>
      </c>
      <c r="B19" s="24">
        <f>IF(OR($F19="男子",$F19=""),"",COUNTIF($F$4:G19,"女子"))</f>
      </c>
      <c r="C19" s="26">
        <v>16</v>
      </c>
      <c r="D19" s="27"/>
      <c r="E19" s="32"/>
      <c r="F19" s="33"/>
      <c r="G19" s="27"/>
      <c r="H19" s="32"/>
      <c r="I19" s="33"/>
      <c r="J19" s="27"/>
      <c r="K19" s="27"/>
      <c r="L19" s="27"/>
      <c r="M19" s="119"/>
      <c r="N19" s="27"/>
      <c r="O19" s="119"/>
      <c r="P19" s="27"/>
    </row>
    <row r="20" spans="1:16" ht="12.75">
      <c r="A20" s="24">
        <f>IF(OR($F20="女子",$F20=""),"",COUNTIF($F$4:F20,"男子"))</f>
      </c>
      <c r="B20" s="24">
        <f>IF(OR($F20="男子",$F20=""),"",COUNTIF($F$4:G20,"女子"))</f>
      </c>
      <c r="C20" s="26">
        <v>17</v>
      </c>
      <c r="D20" s="27"/>
      <c r="E20" s="32"/>
      <c r="F20" s="33"/>
      <c r="G20" s="27"/>
      <c r="H20" s="32"/>
      <c r="I20" s="33"/>
      <c r="J20" s="27"/>
      <c r="K20" s="27"/>
      <c r="L20" s="27"/>
      <c r="M20" s="119"/>
      <c r="N20" s="27"/>
      <c r="O20" s="119"/>
      <c r="P20" s="27"/>
    </row>
    <row r="21" spans="1:16" ht="12.75">
      <c r="A21" s="24">
        <f>IF(OR($F21="女子",$F21=""),"",COUNTIF($F$4:F21,"男子"))</f>
      </c>
      <c r="B21" s="24">
        <f>IF(OR($F21="男子",$F21=""),"",COUNTIF($F$4:G21,"女子"))</f>
      </c>
      <c r="C21" s="26">
        <v>18</v>
      </c>
      <c r="D21" s="27"/>
      <c r="E21" s="32"/>
      <c r="F21" s="33"/>
      <c r="G21" s="27"/>
      <c r="H21" s="32"/>
      <c r="I21" s="33"/>
      <c r="J21" s="27"/>
      <c r="K21" s="27"/>
      <c r="L21" s="27"/>
      <c r="M21" s="119"/>
      <c r="N21" s="27"/>
      <c r="O21" s="119"/>
      <c r="P21" s="27"/>
    </row>
    <row r="22" spans="1:16" ht="12.75">
      <c r="A22" s="24">
        <f>IF(OR($F22="女子",$F22=""),"",COUNTIF($F$4:F22,"男子"))</f>
      </c>
      <c r="B22" s="24">
        <f>IF(OR($F22="男子",$F22=""),"",COUNTIF($F$4:G22,"女子"))</f>
      </c>
      <c r="C22" s="26">
        <v>19</v>
      </c>
      <c r="D22" s="27"/>
      <c r="E22" s="32"/>
      <c r="F22" s="33"/>
      <c r="G22" s="27"/>
      <c r="H22" s="32"/>
      <c r="I22" s="33"/>
      <c r="J22" s="27"/>
      <c r="K22" s="27"/>
      <c r="L22" s="27"/>
      <c r="M22" s="119"/>
      <c r="N22" s="27"/>
      <c r="O22" s="119"/>
      <c r="P22" s="27"/>
    </row>
    <row r="23" spans="1:16" ht="12.75">
      <c r="A23" s="24">
        <f>IF(OR($F23="女子",$F23=""),"",COUNTIF($F$4:F23,"男子"))</f>
      </c>
      <c r="B23" s="24">
        <f>IF(OR($F23="男子",$F23=""),"",COUNTIF($F$4:G23,"女子"))</f>
      </c>
      <c r="C23" s="26">
        <v>20</v>
      </c>
      <c r="D23" s="27"/>
      <c r="E23" s="32"/>
      <c r="F23" s="33"/>
      <c r="G23" s="27"/>
      <c r="H23" s="32"/>
      <c r="I23" s="33"/>
      <c r="J23" s="27"/>
      <c r="K23" s="27"/>
      <c r="L23" s="27"/>
      <c r="M23" s="119"/>
      <c r="N23" s="27"/>
      <c r="O23" s="119"/>
      <c r="P23" s="27"/>
    </row>
    <row r="24" spans="1:16" ht="12.75">
      <c r="A24" s="24">
        <f>IF(OR($F24="女子",$F24=""),"",COUNTIF($F$4:F24,"男子"))</f>
      </c>
      <c r="B24" s="24">
        <f>IF(OR($F24="男子",$F24=""),"",COUNTIF($F$4:G24,"女子"))</f>
      </c>
      <c r="C24" s="26">
        <v>21</v>
      </c>
      <c r="D24" s="27"/>
      <c r="E24" s="32"/>
      <c r="F24" s="33"/>
      <c r="G24" s="27"/>
      <c r="H24" s="32"/>
      <c r="I24" s="33"/>
      <c r="J24" s="27"/>
      <c r="K24" s="27"/>
      <c r="L24" s="27"/>
      <c r="M24" s="119"/>
      <c r="N24" s="27"/>
      <c r="O24" s="119"/>
      <c r="P24" s="27"/>
    </row>
    <row r="25" spans="1:16" ht="12.75">
      <c r="A25" s="24">
        <f>IF(OR($F25="女子",$F25=""),"",COUNTIF($F$4:F25,"男子"))</f>
      </c>
      <c r="B25" s="24">
        <f>IF(OR($F25="男子",$F25=""),"",COUNTIF($F$4:G25,"女子"))</f>
      </c>
      <c r="C25" s="26">
        <v>22</v>
      </c>
      <c r="D25" s="33"/>
      <c r="E25" s="32"/>
      <c r="F25" s="33"/>
      <c r="G25" s="27"/>
      <c r="H25" s="32"/>
      <c r="I25" s="33"/>
      <c r="J25" s="27"/>
      <c r="K25" s="27"/>
      <c r="L25" s="27"/>
      <c r="M25" s="119"/>
      <c r="N25" s="27"/>
      <c r="O25" s="119"/>
      <c r="P25" s="27"/>
    </row>
    <row r="26" spans="1:16" ht="12.75">
      <c r="A26" s="24">
        <f>IF(OR($F26="女子",$F26=""),"",COUNTIF($F$4:F26,"男子"))</f>
      </c>
      <c r="B26" s="24">
        <f>IF(OR($F26="男子",$F26=""),"",COUNTIF($F$4:G26,"女子"))</f>
      </c>
      <c r="C26" s="26">
        <v>23</v>
      </c>
      <c r="D26" s="27"/>
      <c r="E26" s="32"/>
      <c r="F26" s="33"/>
      <c r="G26" s="27"/>
      <c r="H26" s="32"/>
      <c r="I26" s="33"/>
      <c r="J26" s="27"/>
      <c r="K26" s="27"/>
      <c r="L26" s="27"/>
      <c r="M26" s="119"/>
      <c r="N26" s="27"/>
      <c r="O26" s="119"/>
      <c r="P26" s="27"/>
    </row>
    <row r="27" spans="1:16" ht="12.75">
      <c r="A27" s="24">
        <f>IF(OR($F27="女子",$F27=""),"",COUNTIF($F$4:F27,"男子"))</f>
      </c>
      <c r="B27" s="24">
        <f>IF(OR($F27="男子",$F27=""),"",COUNTIF($F$4:G27,"女子"))</f>
      </c>
      <c r="C27" s="26">
        <v>24</v>
      </c>
      <c r="D27" s="27"/>
      <c r="E27" s="32"/>
      <c r="F27" s="33"/>
      <c r="G27" s="27"/>
      <c r="H27" s="32"/>
      <c r="I27" s="33"/>
      <c r="J27" s="27"/>
      <c r="K27" s="27"/>
      <c r="L27" s="27"/>
      <c r="M27" s="119"/>
      <c r="N27" s="27"/>
      <c r="O27" s="119"/>
      <c r="P27" s="27"/>
    </row>
    <row r="28" spans="1:16" ht="12.75">
      <c r="A28" s="24">
        <f>IF(OR($F28="女子",$F28=""),"",COUNTIF($F$4:F28,"男子"))</f>
      </c>
      <c r="B28" s="24">
        <f>IF(OR($F28="男子",$F28=""),"",COUNTIF($F$4:G28,"女子"))</f>
      </c>
      <c r="C28" s="26">
        <v>25</v>
      </c>
      <c r="D28" s="27"/>
      <c r="E28" s="32"/>
      <c r="F28" s="33"/>
      <c r="G28" s="27"/>
      <c r="H28" s="32"/>
      <c r="I28" s="33"/>
      <c r="J28" s="27"/>
      <c r="K28" s="27"/>
      <c r="L28" s="27"/>
      <c r="M28" s="119"/>
      <c r="N28" s="27"/>
      <c r="O28" s="119"/>
      <c r="P28" s="27"/>
    </row>
    <row r="29" spans="1:16" ht="12.75">
      <c r="A29" s="24">
        <f>IF(OR($F29="女子",$F29=""),"",COUNTIF($F$4:F29,"男子"))</f>
      </c>
      <c r="B29" s="24">
        <f>IF(OR($F29="男子",$F29=""),"",COUNTIF($F$4:G29,"女子"))</f>
      </c>
      <c r="C29" s="26">
        <v>26</v>
      </c>
      <c r="D29" s="27"/>
      <c r="E29" s="32"/>
      <c r="F29" s="33"/>
      <c r="G29" s="27"/>
      <c r="H29" s="32"/>
      <c r="I29" s="33"/>
      <c r="J29" s="27"/>
      <c r="K29" s="27"/>
      <c r="L29" s="27"/>
      <c r="M29" s="119"/>
      <c r="N29" s="27"/>
      <c r="O29" s="119"/>
      <c r="P29" s="27"/>
    </row>
    <row r="30" spans="1:16" ht="12.75">
      <c r="A30" s="24">
        <f>IF(OR($F30="女子",$F30=""),"",COUNTIF($F$4:F30,"男子"))</f>
      </c>
      <c r="B30" s="24">
        <f>IF(OR($F30="男子",$F30=""),"",COUNTIF($F$4:G30,"女子"))</f>
      </c>
      <c r="C30" s="26">
        <v>27</v>
      </c>
      <c r="D30" s="27"/>
      <c r="E30" s="32"/>
      <c r="F30" s="33"/>
      <c r="G30" s="27"/>
      <c r="H30" s="32"/>
      <c r="I30" s="33"/>
      <c r="J30" s="27"/>
      <c r="K30" s="27"/>
      <c r="L30" s="27"/>
      <c r="M30" s="119"/>
      <c r="N30" s="27"/>
      <c r="O30" s="119"/>
      <c r="P30" s="27"/>
    </row>
    <row r="31" spans="1:16" ht="12.75">
      <c r="A31" s="24">
        <f>IF(OR($F31="女子",$F31=""),"",COUNTIF($F$4:F31,"男子"))</f>
      </c>
      <c r="B31" s="24">
        <f>IF(OR($F31="男子",$F31=""),"",COUNTIF($F$4:G31,"女子"))</f>
      </c>
      <c r="C31" s="26">
        <v>28</v>
      </c>
      <c r="D31" s="27"/>
      <c r="E31" s="32"/>
      <c r="F31" s="33"/>
      <c r="G31" s="27"/>
      <c r="H31" s="32"/>
      <c r="I31" s="33"/>
      <c r="J31" s="27"/>
      <c r="K31" s="27"/>
      <c r="L31" s="27"/>
      <c r="M31" s="119"/>
      <c r="N31" s="27"/>
      <c r="O31" s="119"/>
      <c r="P31" s="27"/>
    </row>
    <row r="32" spans="1:16" ht="12.75">
      <c r="A32" s="24">
        <f>IF(OR($F32="女子",$F32=""),"",COUNTIF($F$4:F32,"男子"))</f>
      </c>
      <c r="B32" s="24">
        <f>IF(OR($F32="男子",$F32=""),"",COUNTIF($F$4:G32,"女子"))</f>
      </c>
      <c r="C32" s="26">
        <v>29</v>
      </c>
      <c r="D32" s="33"/>
      <c r="E32" s="32"/>
      <c r="F32" s="33"/>
      <c r="G32" s="27"/>
      <c r="H32" s="32"/>
      <c r="I32" s="33"/>
      <c r="J32" s="27"/>
      <c r="K32" s="27"/>
      <c r="L32" s="27"/>
      <c r="M32" s="119"/>
      <c r="N32" s="27"/>
      <c r="O32" s="119"/>
      <c r="P32" s="27"/>
    </row>
    <row r="33" spans="1:16" ht="12.75">
      <c r="A33" s="24">
        <f>IF(OR($F33="女子",$F33=""),"",COUNTIF($F$4:F33,"男子"))</f>
      </c>
      <c r="B33" s="24">
        <f>IF(OR($F33="男子",$F33=""),"",COUNTIF($F$4:G33,"女子"))</f>
      </c>
      <c r="C33" s="26">
        <v>30</v>
      </c>
      <c r="D33" s="27"/>
      <c r="E33" s="32"/>
      <c r="F33" s="33"/>
      <c r="G33" s="27"/>
      <c r="H33" s="32"/>
      <c r="I33" s="33"/>
      <c r="J33" s="27"/>
      <c r="K33" s="27"/>
      <c r="L33" s="27"/>
      <c r="M33" s="119"/>
      <c r="N33" s="27"/>
      <c r="O33" s="119"/>
      <c r="P33" s="27"/>
    </row>
    <row r="34" spans="1:16" ht="12.75">
      <c r="A34" s="24">
        <f>IF(OR($F34="女子",$F34=""),"",COUNTIF($F$4:F34,"男子"))</f>
      </c>
      <c r="B34" s="24">
        <f>IF(OR($F34="男子",$F34=""),"",COUNTIF($F$4:G34,"女子"))</f>
      </c>
      <c r="C34" s="26">
        <v>31</v>
      </c>
      <c r="D34" s="27"/>
      <c r="E34" s="32"/>
      <c r="F34" s="33"/>
      <c r="G34" s="27"/>
      <c r="H34" s="32"/>
      <c r="I34" s="33"/>
      <c r="J34" s="27"/>
      <c r="K34" s="27"/>
      <c r="L34" s="27"/>
      <c r="M34" s="119"/>
      <c r="N34" s="27"/>
      <c r="O34" s="119"/>
      <c r="P34" s="27"/>
    </row>
    <row r="35" spans="1:16" ht="12.75">
      <c r="A35" s="24">
        <f>IF(OR($F35="女子",$F35=""),"",COUNTIF($F$4:F35,"男子"))</f>
      </c>
      <c r="B35" s="24">
        <f>IF(OR($F35="男子",$F35=""),"",COUNTIF($F$4:G35,"女子"))</f>
      </c>
      <c r="C35" s="26">
        <v>32</v>
      </c>
      <c r="D35" s="27"/>
      <c r="E35" s="32"/>
      <c r="F35" s="33"/>
      <c r="G35" s="27"/>
      <c r="H35" s="32"/>
      <c r="I35" s="33"/>
      <c r="J35" s="27"/>
      <c r="K35" s="27"/>
      <c r="L35" s="27"/>
      <c r="M35" s="119"/>
      <c r="N35" s="27"/>
      <c r="O35" s="119"/>
      <c r="P35" s="27"/>
    </row>
    <row r="36" spans="1:16" ht="12.75">
      <c r="A36" s="24">
        <f>IF(OR($F36="女子",$F36=""),"",COUNTIF($F$4:F36,"男子"))</f>
      </c>
      <c r="B36" s="24">
        <f>IF(OR($F36="男子",$F36=""),"",COUNTIF($F$4:G36,"女子"))</f>
      </c>
      <c r="C36" s="26">
        <v>33</v>
      </c>
      <c r="D36" s="27"/>
      <c r="E36" s="32"/>
      <c r="F36" s="33"/>
      <c r="G36" s="27"/>
      <c r="H36" s="32"/>
      <c r="I36" s="33"/>
      <c r="J36" s="27"/>
      <c r="K36" s="27"/>
      <c r="L36" s="27"/>
      <c r="M36" s="119"/>
      <c r="N36" s="27"/>
      <c r="O36" s="119"/>
      <c r="P36" s="27"/>
    </row>
    <row r="37" spans="1:16" ht="12.75">
      <c r="A37" s="24">
        <f>IF(OR($F37="女子",$F37=""),"",COUNTIF($F$4:F37,"男子"))</f>
      </c>
      <c r="B37" s="24">
        <f>IF(OR($F37="男子",$F37=""),"",COUNTIF($F$4:G37,"女子"))</f>
      </c>
      <c r="C37" s="26">
        <v>34</v>
      </c>
      <c r="D37" s="27"/>
      <c r="E37" s="32"/>
      <c r="F37" s="33"/>
      <c r="G37" s="27"/>
      <c r="H37" s="32"/>
      <c r="I37" s="33"/>
      <c r="J37" s="27"/>
      <c r="K37" s="27"/>
      <c r="L37" s="27"/>
      <c r="M37" s="119"/>
      <c r="N37" s="27"/>
      <c r="O37" s="119"/>
      <c r="P37" s="27"/>
    </row>
    <row r="38" spans="1:16" ht="12.75">
      <c r="A38" s="24">
        <f>IF(OR($F38="女子",$F38=""),"",COUNTIF($F$4:F38,"男子"))</f>
      </c>
      <c r="B38" s="24">
        <f>IF(OR($F38="男子",$F38=""),"",COUNTIF($F$4:G38,"女子"))</f>
      </c>
      <c r="C38" s="26">
        <v>35</v>
      </c>
      <c r="D38" s="27"/>
      <c r="E38" s="32"/>
      <c r="F38" s="33"/>
      <c r="G38" s="27"/>
      <c r="H38" s="32"/>
      <c r="I38" s="33"/>
      <c r="J38" s="27"/>
      <c r="K38" s="27"/>
      <c r="L38" s="27"/>
      <c r="M38" s="119"/>
      <c r="N38" s="27"/>
      <c r="O38" s="119"/>
      <c r="P38" s="27"/>
    </row>
    <row r="39" spans="1:16" ht="12.75">
      <c r="A39" s="24">
        <f>IF(OR($F39="女子",$F39=""),"",COUNTIF($F$4:F39,"男子"))</f>
      </c>
      <c r="B39" s="24">
        <f>IF(OR($F39="男子",$F39=""),"",COUNTIF($F$4:G39,"女子"))</f>
      </c>
      <c r="C39" s="26">
        <v>36</v>
      </c>
      <c r="D39" s="33"/>
      <c r="E39" s="32"/>
      <c r="F39" s="33"/>
      <c r="G39" s="27"/>
      <c r="H39" s="32"/>
      <c r="I39" s="33"/>
      <c r="J39" s="27"/>
      <c r="K39" s="27"/>
      <c r="L39" s="27"/>
      <c r="M39" s="119"/>
      <c r="N39" s="27"/>
      <c r="O39" s="119"/>
      <c r="P39" s="27"/>
    </row>
    <row r="40" spans="1:16" ht="12.75">
      <c r="A40" s="24">
        <f>IF(OR($F40="女子",$F40=""),"",COUNTIF($F$4:F40,"男子"))</f>
      </c>
      <c r="B40" s="24">
        <f>IF(OR($F40="男子",$F40=""),"",COUNTIF($F$4:G40,"女子"))</f>
      </c>
      <c r="C40" s="26">
        <v>37</v>
      </c>
      <c r="D40" s="27"/>
      <c r="E40" s="32"/>
      <c r="F40" s="33"/>
      <c r="G40" s="27"/>
      <c r="H40" s="32"/>
      <c r="I40" s="33"/>
      <c r="J40" s="27"/>
      <c r="K40" s="27"/>
      <c r="L40" s="27"/>
      <c r="M40" s="119"/>
      <c r="N40" s="27"/>
      <c r="O40" s="119"/>
      <c r="P40" s="27"/>
    </row>
    <row r="41" spans="1:16" ht="12.75">
      <c r="A41" s="24">
        <f>IF(OR($F41="女子",$F41=""),"",COUNTIF($F$4:F41,"男子"))</f>
      </c>
      <c r="B41" s="24">
        <f>IF(OR($F41="男子",$F41=""),"",COUNTIF($F$4:G41,"女子"))</f>
      </c>
      <c r="C41" s="26">
        <v>38</v>
      </c>
      <c r="D41" s="27"/>
      <c r="E41" s="32"/>
      <c r="F41" s="33"/>
      <c r="G41" s="27"/>
      <c r="H41" s="32"/>
      <c r="I41" s="33"/>
      <c r="J41" s="27"/>
      <c r="K41" s="27"/>
      <c r="L41" s="27"/>
      <c r="M41" s="119"/>
      <c r="N41" s="27"/>
      <c r="O41" s="119"/>
      <c r="P41" s="27"/>
    </row>
    <row r="42" spans="1:16" ht="12.75">
      <c r="A42" s="24">
        <f>IF(OR($F42="女子",$F42=""),"",COUNTIF($F$4:F42,"男子"))</f>
      </c>
      <c r="B42" s="24">
        <f>IF(OR($F42="男子",$F42=""),"",COUNTIF($F$4:G42,"女子"))</f>
      </c>
      <c r="C42" s="26">
        <v>39</v>
      </c>
      <c r="D42" s="27"/>
      <c r="E42" s="32"/>
      <c r="F42" s="33"/>
      <c r="G42" s="27"/>
      <c r="H42" s="32"/>
      <c r="I42" s="33"/>
      <c r="J42" s="27"/>
      <c r="K42" s="27"/>
      <c r="L42" s="27"/>
      <c r="M42" s="119"/>
      <c r="N42" s="27"/>
      <c r="O42" s="119"/>
      <c r="P42" s="27"/>
    </row>
    <row r="43" spans="1:16" ht="12.75">
      <c r="A43" s="24">
        <f>IF(OR($F43="女子",$F43=""),"",COUNTIF($F$4:F43,"男子"))</f>
      </c>
      <c r="B43" s="24">
        <f>IF(OR($F43="男子",$F43=""),"",COUNTIF($F$4:G43,"女子"))</f>
      </c>
      <c r="C43" s="26">
        <v>40</v>
      </c>
      <c r="D43" s="27"/>
      <c r="E43" s="32"/>
      <c r="F43" s="33"/>
      <c r="G43" s="27"/>
      <c r="H43" s="32"/>
      <c r="I43" s="33"/>
      <c r="J43" s="27"/>
      <c r="K43" s="27"/>
      <c r="L43" s="27"/>
      <c r="M43" s="119"/>
      <c r="N43" s="27"/>
      <c r="O43" s="119"/>
      <c r="P43" s="27"/>
    </row>
    <row r="44" spans="1:16" ht="12.75">
      <c r="A44" s="24">
        <f>IF(OR($F44="女子",$F44=""),"",COUNTIF($F$4:F44,"男子"))</f>
      </c>
      <c r="B44" s="24">
        <f>IF(OR($F44="男子",$F44=""),"",COUNTIF($F$4:G44,"女子"))</f>
      </c>
      <c r="C44" s="26">
        <v>41</v>
      </c>
      <c r="D44" s="27"/>
      <c r="E44" s="32"/>
      <c r="F44" s="33"/>
      <c r="G44" s="27"/>
      <c r="H44" s="32"/>
      <c r="I44" s="33"/>
      <c r="J44" s="27"/>
      <c r="K44" s="27"/>
      <c r="L44" s="27"/>
      <c r="M44" s="119"/>
      <c r="N44" s="27"/>
      <c r="O44" s="119"/>
      <c r="P44" s="27"/>
    </row>
    <row r="45" spans="1:16" ht="12.75">
      <c r="A45" s="24">
        <f>IF(OR($F45="女子",$F45=""),"",COUNTIF($F$4:F45,"男子"))</f>
      </c>
      <c r="B45" s="24">
        <f>IF(OR($F45="男子",$F45=""),"",COUNTIF($F$4:G45,"女子"))</f>
      </c>
      <c r="C45" s="26">
        <v>42</v>
      </c>
      <c r="D45" s="27"/>
      <c r="E45" s="32"/>
      <c r="F45" s="33"/>
      <c r="G45" s="27"/>
      <c r="H45" s="32"/>
      <c r="I45" s="33"/>
      <c r="J45" s="27"/>
      <c r="K45" s="27"/>
      <c r="L45" s="27"/>
      <c r="M45" s="119"/>
      <c r="N45" s="27"/>
      <c r="O45" s="119"/>
      <c r="P45" s="27"/>
    </row>
    <row r="46" spans="1:16" ht="12.75">
      <c r="A46" s="24">
        <f>IF(OR($F46="女子",$F46=""),"",COUNTIF($F$4:F46,"男子"))</f>
      </c>
      <c r="B46" s="24">
        <f>IF(OR($F46="男子",$F46=""),"",COUNTIF($F$4:G46,"女子"))</f>
      </c>
      <c r="C46" s="26">
        <v>43</v>
      </c>
      <c r="D46" s="33"/>
      <c r="E46" s="32"/>
      <c r="F46" s="33"/>
      <c r="G46" s="27"/>
      <c r="H46" s="32"/>
      <c r="I46" s="33"/>
      <c r="J46" s="27"/>
      <c r="K46" s="27"/>
      <c r="L46" s="27"/>
      <c r="M46" s="119"/>
      <c r="N46" s="27"/>
      <c r="O46" s="119"/>
      <c r="P46" s="27"/>
    </row>
    <row r="47" spans="1:16" ht="12.75">
      <c r="A47" s="24">
        <f>IF(OR($F47="女子",$F47=""),"",COUNTIF($F$4:F47,"男子"))</f>
      </c>
      <c r="B47" s="24">
        <f>IF(OR($F47="男子",$F47=""),"",COUNTIF($F$4:G47,"女子"))</f>
      </c>
      <c r="C47" s="26">
        <v>44</v>
      </c>
      <c r="D47" s="27"/>
      <c r="E47" s="32"/>
      <c r="F47" s="33"/>
      <c r="G47" s="27"/>
      <c r="H47" s="32"/>
      <c r="I47" s="33"/>
      <c r="J47" s="27"/>
      <c r="K47" s="27"/>
      <c r="L47" s="27"/>
      <c r="M47" s="119"/>
      <c r="N47" s="27"/>
      <c r="O47" s="119"/>
      <c r="P47" s="27"/>
    </row>
    <row r="48" spans="1:16" ht="12.75">
      <c r="A48" s="24">
        <f>IF(OR($F48="女子",$F48=""),"",COUNTIF($F$4:F48,"男子"))</f>
      </c>
      <c r="B48" s="24">
        <f>IF(OR($F48="男子",$F48=""),"",COUNTIF($F$4:G48,"女子"))</f>
      </c>
      <c r="C48" s="26">
        <v>45</v>
      </c>
      <c r="D48" s="27"/>
      <c r="E48" s="32"/>
      <c r="F48" s="33"/>
      <c r="G48" s="27"/>
      <c r="H48" s="32"/>
      <c r="I48" s="33"/>
      <c r="J48" s="27"/>
      <c r="K48" s="27"/>
      <c r="L48" s="27"/>
      <c r="M48" s="119"/>
      <c r="N48" s="27"/>
      <c r="O48" s="119"/>
      <c r="P48" s="27"/>
    </row>
    <row r="49" spans="1:16" ht="12.75">
      <c r="A49" s="24">
        <f>IF(OR($F49="女子",$F49=""),"",COUNTIF($F$4:F49,"男子"))</f>
      </c>
      <c r="B49" s="24">
        <f>IF(OR($F49="男子",$F49=""),"",COUNTIF($F$4:G49,"女子"))</f>
      </c>
      <c r="C49" s="26">
        <v>46</v>
      </c>
      <c r="D49" s="27"/>
      <c r="E49" s="32"/>
      <c r="F49" s="33"/>
      <c r="G49" s="27"/>
      <c r="H49" s="32"/>
      <c r="I49" s="33"/>
      <c r="J49" s="27"/>
      <c r="K49" s="27"/>
      <c r="L49" s="27"/>
      <c r="M49" s="119"/>
      <c r="N49" s="27"/>
      <c r="O49" s="119"/>
      <c r="P49" s="27"/>
    </row>
    <row r="50" spans="1:16" ht="12.75">
      <c r="A50" s="24">
        <f>IF(OR($F50="女子",$F50=""),"",COUNTIF($F$4:F50,"男子"))</f>
      </c>
      <c r="B50" s="24">
        <f>IF(OR($F50="男子",$F50=""),"",COUNTIF($F$4:G50,"女子"))</f>
      </c>
      <c r="C50" s="26">
        <v>47</v>
      </c>
      <c r="D50" s="27"/>
      <c r="E50" s="32"/>
      <c r="F50" s="33"/>
      <c r="G50" s="27"/>
      <c r="H50" s="32"/>
      <c r="I50" s="33"/>
      <c r="J50" s="27"/>
      <c r="K50" s="27"/>
      <c r="L50" s="27"/>
      <c r="M50" s="119"/>
      <c r="N50" s="27"/>
      <c r="O50" s="119"/>
      <c r="P50" s="27"/>
    </row>
    <row r="51" spans="1:16" ht="12.75">
      <c r="A51" s="24">
        <f>IF(OR($F51="女子",$F51=""),"",COUNTIF($F$4:F51,"男子"))</f>
      </c>
      <c r="B51" s="24">
        <f>IF(OR($F51="男子",$F51=""),"",COUNTIF($F$4:G51,"女子"))</f>
      </c>
      <c r="C51" s="26">
        <v>48</v>
      </c>
      <c r="D51" s="27"/>
      <c r="E51" s="32"/>
      <c r="F51" s="33"/>
      <c r="G51" s="27"/>
      <c r="H51" s="32"/>
      <c r="I51" s="33"/>
      <c r="J51" s="27"/>
      <c r="K51" s="27"/>
      <c r="L51" s="27"/>
      <c r="M51" s="119"/>
      <c r="N51" s="27"/>
      <c r="O51" s="119"/>
      <c r="P51" s="27"/>
    </row>
    <row r="52" spans="1:16" ht="12.75">
      <c r="A52" s="24">
        <f>IF(OR($F52="女子",$F52=""),"",COUNTIF($F$4:F52,"男子"))</f>
      </c>
      <c r="B52" s="24">
        <f>IF(OR($F52="男子",$F52=""),"",COUNTIF($F$4:G52,"女子"))</f>
      </c>
      <c r="C52" s="26">
        <v>49</v>
      </c>
      <c r="D52" s="27"/>
      <c r="E52" s="32"/>
      <c r="F52" s="33"/>
      <c r="G52" s="27"/>
      <c r="H52" s="32"/>
      <c r="I52" s="33"/>
      <c r="J52" s="27"/>
      <c r="K52" s="27"/>
      <c r="L52" s="27"/>
      <c r="M52" s="119"/>
      <c r="N52" s="27"/>
      <c r="O52" s="119"/>
      <c r="P52" s="27"/>
    </row>
    <row r="53" spans="1:16" ht="12.75">
      <c r="A53" s="24">
        <f>IF(OR($F53="女子",$F53=""),"",COUNTIF($F$4:F53,"男子"))</f>
      </c>
      <c r="B53" s="24">
        <f>IF(OR($F53="男子",$F53=""),"",COUNTIF($F$4:G53,"女子"))</f>
      </c>
      <c r="C53" s="26">
        <v>50</v>
      </c>
      <c r="D53" s="33"/>
      <c r="E53" s="32"/>
      <c r="F53" s="33"/>
      <c r="G53" s="27"/>
      <c r="H53" s="32"/>
      <c r="I53" s="33"/>
      <c r="J53" s="27"/>
      <c r="K53" s="27"/>
      <c r="L53" s="27"/>
      <c r="M53" s="119"/>
      <c r="N53" s="27"/>
      <c r="O53" s="119"/>
      <c r="P53" s="27"/>
    </row>
    <row r="54" spans="1:16" ht="12.75">
      <c r="A54" s="24">
        <f>IF(OR($F54="女子",$F54=""),"",COUNTIF($F$4:F54,"男子"))</f>
      </c>
      <c r="B54" s="24">
        <f>IF(OR($F54="男子",$F54=""),"",COUNTIF($F$4:G54,"女子"))</f>
      </c>
      <c r="C54" s="26">
        <v>51</v>
      </c>
      <c r="D54" s="27"/>
      <c r="E54" s="32"/>
      <c r="F54" s="33"/>
      <c r="G54" s="27"/>
      <c r="H54" s="32"/>
      <c r="I54" s="33"/>
      <c r="J54" s="27"/>
      <c r="K54" s="27"/>
      <c r="L54" s="27"/>
      <c r="M54" s="119"/>
      <c r="N54" s="27"/>
      <c r="O54" s="119"/>
      <c r="P54" s="27"/>
    </row>
    <row r="55" spans="1:16" ht="12.75">
      <c r="A55" s="24">
        <f>IF(OR($F55="女子",$F55=""),"",COUNTIF($F$4:F55,"男子"))</f>
      </c>
      <c r="B55" s="24">
        <f>IF(OR($F55="男子",$F55=""),"",COUNTIF($F$4:G55,"女子"))</f>
      </c>
      <c r="C55" s="26">
        <v>52</v>
      </c>
      <c r="D55" s="27"/>
      <c r="E55" s="32"/>
      <c r="F55" s="33"/>
      <c r="G55" s="27"/>
      <c r="H55" s="32"/>
      <c r="I55" s="33"/>
      <c r="J55" s="27"/>
      <c r="K55" s="27"/>
      <c r="L55" s="27"/>
      <c r="M55" s="119"/>
      <c r="N55" s="27"/>
      <c r="O55" s="119"/>
      <c r="P55" s="27"/>
    </row>
    <row r="56" spans="1:16" ht="12.75">
      <c r="A56" s="24">
        <f>IF(OR($F56="女子",$F56=""),"",COUNTIF($F$4:F56,"男子"))</f>
      </c>
      <c r="B56" s="24">
        <f>IF(OR($F56="男子",$F56=""),"",COUNTIF($F$4:G56,"女子"))</f>
      </c>
      <c r="C56" s="26">
        <v>53</v>
      </c>
      <c r="D56" s="27"/>
      <c r="E56" s="32"/>
      <c r="F56" s="33"/>
      <c r="G56" s="27"/>
      <c r="H56" s="32"/>
      <c r="I56" s="33"/>
      <c r="J56" s="27"/>
      <c r="K56" s="27"/>
      <c r="L56" s="27"/>
      <c r="M56" s="119"/>
      <c r="N56" s="27"/>
      <c r="O56" s="119"/>
      <c r="P56" s="27"/>
    </row>
    <row r="57" spans="1:16" ht="12.75">
      <c r="A57" s="24">
        <f>IF(OR($F57="女子",$F57=""),"",COUNTIF($F$4:F57,"男子"))</f>
      </c>
      <c r="B57" s="24">
        <f>IF(OR($F57="男子",$F57=""),"",COUNTIF($F$4:G57,"女子"))</f>
      </c>
      <c r="C57" s="26">
        <v>54</v>
      </c>
      <c r="D57" s="27"/>
      <c r="E57" s="32"/>
      <c r="F57" s="33"/>
      <c r="G57" s="27"/>
      <c r="H57" s="32"/>
      <c r="I57" s="33"/>
      <c r="J57" s="27"/>
      <c r="K57" s="27"/>
      <c r="L57" s="27"/>
      <c r="M57" s="119"/>
      <c r="N57" s="27"/>
      <c r="O57" s="119"/>
      <c r="P57" s="27"/>
    </row>
    <row r="58" spans="1:16" ht="12.75">
      <c r="A58" s="24">
        <f>IF(OR($F58="女子",$F58=""),"",COUNTIF($F$4:F58,"男子"))</f>
      </c>
      <c r="B58" s="24">
        <f>IF(OR($F58="男子",$F58=""),"",COUNTIF($F$4:G58,"女子"))</f>
      </c>
      <c r="C58" s="26">
        <v>55</v>
      </c>
      <c r="D58" s="27"/>
      <c r="E58" s="32"/>
      <c r="F58" s="33"/>
      <c r="G58" s="27"/>
      <c r="H58" s="32"/>
      <c r="I58" s="33"/>
      <c r="J58" s="27"/>
      <c r="K58" s="27"/>
      <c r="L58" s="27"/>
      <c r="M58" s="119"/>
      <c r="N58" s="27"/>
      <c r="O58" s="119"/>
      <c r="P58" s="27"/>
    </row>
    <row r="59" spans="1:16" ht="12.75">
      <c r="A59" s="24">
        <f>IF(OR($F59="女子",$F59=""),"",COUNTIF($F$4:F59,"男子"))</f>
      </c>
      <c r="B59" s="24">
        <f>IF(OR($F59="男子",$F59=""),"",COUNTIF($F$4:G59,"女子"))</f>
      </c>
      <c r="C59" s="26">
        <v>56</v>
      </c>
      <c r="D59" s="27"/>
      <c r="E59" s="32"/>
      <c r="F59" s="33"/>
      <c r="G59" s="27"/>
      <c r="H59" s="32"/>
      <c r="I59" s="33"/>
      <c r="J59" s="27"/>
      <c r="K59" s="27"/>
      <c r="L59" s="27"/>
      <c r="M59" s="119"/>
      <c r="N59" s="27"/>
      <c r="O59" s="119"/>
      <c r="P59" s="27"/>
    </row>
    <row r="60" spans="1:16" ht="12.75">
      <c r="A60" s="24">
        <f>IF(OR($F60="女子",$F60=""),"",COUNTIF($F$4:F60,"男子"))</f>
      </c>
      <c r="B60" s="24">
        <f>IF(OR($F60="男子",$F60=""),"",COUNTIF($F$4:G60,"女子"))</f>
      </c>
      <c r="C60" s="26">
        <v>57</v>
      </c>
      <c r="D60" s="33"/>
      <c r="E60" s="32"/>
      <c r="F60" s="33"/>
      <c r="G60" s="27"/>
      <c r="H60" s="32"/>
      <c r="I60" s="33"/>
      <c r="J60" s="27"/>
      <c r="K60" s="27"/>
      <c r="L60" s="27"/>
      <c r="M60" s="119"/>
      <c r="N60" s="27"/>
      <c r="O60" s="119"/>
      <c r="P60" s="27"/>
    </row>
    <row r="61" spans="1:16" ht="12.75">
      <c r="A61" s="24">
        <f>IF(OR($F61="女子",$F61=""),"",COUNTIF($F$4:F61,"男子"))</f>
      </c>
      <c r="B61" s="24">
        <f>IF(OR($F61="男子",$F61=""),"",COUNTIF($F$4:G61,"女子"))</f>
      </c>
      <c r="C61" s="26">
        <v>58</v>
      </c>
      <c r="D61" s="27"/>
      <c r="E61" s="32"/>
      <c r="F61" s="33"/>
      <c r="G61" s="27"/>
      <c r="H61" s="32"/>
      <c r="I61" s="33"/>
      <c r="J61" s="27"/>
      <c r="K61" s="27"/>
      <c r="L61" s="27"/>
      <c r="M61" s="119"/>
      <c r="N61" s="27"/>
      <c r="O61" s="119"/>
      <c r="P61" s="27"/>
    </row>
    <row r="62" spans="1:16" ht="12.75">
      <c r="A62" s="24">
        <f>IF(OR($F62="女子",$F62=""),"",COUNTIF($F$4:F62,"男子"))</f>
      </c>
      <c r="B62" s="24">
        <f>IF(OR($F62="男子",$F62=""),"",COUNTIF($F$4:G62,"女子"))</f>
      </c>
      <c r="C62" s="26">
        <v>59</v>
      </c>
      <c r="D62" s="27"/>
      <c r="E62" s="32"/>
      <c r="F62" s="33"/>
      <c r="G62" s="27"/>
      <c r="H62" s="32"/>
      <c r="I62" s="33"/>
      <c r="J62" s="27"/>
      <c r="K62" s="27"/>
      <c r="L62" s="27"/>
      <c r="M62" s="119"/>
      <c r="N62" s="27"/>
      <c r="O62" s="119"/>
      <c r="P62" s="27"/>
    </row>
    <row r="63" spans="1:16" ht="12.75">
      <c r="A63" s="24">
        <f>IF(OR($F63="女子",$F63=""),"",COUNTIF($F$4:F63,"男子"))</f>
      </c>
      <c r="B63" s="24">
        <f>IF(OR($F63="男子",$F63=""),"",COUNTIF($F$4:G63,"女子"))</f>
      </c>
      <c r="C63" s="26">
        <v>60</v>
      </c>
      <c r="D63" s="27"/>
      <c r="E63" s="32"/>
      <c r="F63" s="33"/>
      <c r="G63" s="27"/>
      <c r="H63" s="32"/>
      <c r="I63" s="33"/>
      <c r="J63" s="27"/>
      <c r="K63" s="27"/>
      <c r="L63" s="27"/>
      <c r="M63" s="119"/>
      <c r="N63" s="27"/>
      <c r="O63" s="119"/>
      <c r="P63" s="27"/>
    </row>
    <row r="64" spans="1:16" ht="12.75">
      <c r="A64" s="24">
        <f>IF(OR($F64="女子",$F64=""),"",COUNTIF($F$4:F64,"男子"))</f>
      </c>
      <c r="B64" s="24">
        <f>IF(OR($F64="男子",$F64=""),"",COUNTIF($F$4:G64,"女子"))</f>
      </c>
      <c r="C64" s="26">
        <v>61</v>
      </c>
      <c r="D64" s="27"/>
      <c r="E64" s="32"/>
      <c r="F64" s="33"/>
      <c r="G64" s="27"/>
      <c r="H64" s="32"/>
      <c r="I64" s="33"/>
      <c r="J64" s="27"/>
      <c r="K64" s="27"/>
      <c r="L64" s="27"/>
      <c r="M64" s="119"/>
      <c r="N64" s="27"/>
      <c r="O64" s="119"/>
      <c r="P64" s="27"/>
    </row>
    <row r="65" spans="1:16" ht="12.75">
      <c r="A65" s="24">
        <f>IF(OR($F65="女子",$F65=""),"",COUNTIF($F$4:F65,"男子"))</f>
      </c>
      <c r="B65" s="24">
        <f>IF(OR($F65="男子",$F65=""),"",COUNTIF($F$4:G65,"女子"))</f>
      </c>
      <c r="C65" s="26">
        <v>62</v>
      </c>
      <c r="D65" s="27"/>
      <c r="E65" s="32"/>
      <c r="F65" s="33"/>
      <c r="G65" s="27"/>
      <c r="H65" s="32"/>
      <c r="I65" s="33"/>
      <c r="J65" s="27"/>
      <c r="K65" s="27"/>
      <c r="L65" s="27"/>
      <c r="M65" s="119"/>
      <c r="N65" s="27"/>
      <c r="O65" s="119"/>
      <c r="P65" s="27"/>
    </row>
    <row r="66" spans="1:16" ht="12.75">
      <c r="A66" s="24">
        <f>IF(OR($F66="女子",$F66=""),"",COUNTIF($F$4:F66,"男子"))</f>
      </c>
      <c r="B66" s="24">
        <f>IF(OR($F66="男子",$F66=""),"",COUNTIF($F$4:G66,"女子"))</f>
      </c>
      <c r="C66" s="26">
        <v>63</v>
      </c>
      <c r="D66" s="27"/>
      <c r="E66" s="32"/>
      <c r="F66" s="33"/>
      <c r="G66" s="27"/>
      <c r="H66" s="32"/>
      <c r="I66" s="33"/>
      <c r="J66" s="27"/>
      <c r="K66" s="27"/>
      <c r="L66" s="27"/>
      <c r="M66" s="119"/>
      <c r="N66" s="27"/>
      <c r="O66" s="119"/>
      <c r="P66" s="27"/>
    </row>
    <row r="67" spans="1:16" ht="12.75">
      <c r="A67" s="24">
        <f>IF(OR($F67="女子",$F67=""),"",COUNTIF($F$4:F67,"男子"))</f>
      </c>
      <c r="B67" s="24">
        <f>IF(OR($F67="男子",$F67=""),"",COUNTIF($F$4:G67,"女子"))</f>
      </c>
      <c r="C67" s="26">
        <v>64</v>
      </c>
      <c r="D67" s="33"/>
      <c r="E67" s="32"/>
      <c r="F67" s="33"/>
      <c r="G67" s="27"/>
      <c r="H67" s="32"/>
      <c r="I67" s="33"/>
      <c r="J67" s="27"/>
      <c r="K67" s="27"/>
      <c r="L67" s="27"/>
      <c r="M67" s="119"/>
      <c r="N67" s="27"/>
      <c r="O67" s="119"/>
      <c r="P67" s="27"/>
    </row>
    <row r="68" spans="1:16" ht="12.75">
      <c r="A68" s="24">
        <f>IF(OR($F68="女子",$F68=""),"",COUNTIF($F$4:F68,"男子"))</f>
      </c>
      <c r="B68" s="24">
        <f>IF(OR($F68="男子",$F68=""),"",COUNTIF($F$4:G68,"女子"))</f>
      </c>
      <c r="C68" s="26">
        <v>65</v>
      </c>
      <c r="D68" s="27"/>
      <c r="E68" s="32"/>
      <c r="F68" s="33"/>
      <c r="G68" s="27"/>
      <c r="H68" s="32"/>
      <c r="I68" s="33"/>
      <c r="J68" s="27"/>
      <c r="K68" s="27"/>
      <c r="L68" s="27"/>
      <c r="M68" s="119"/>
      <c r="N68" s="27"/>
      <c r="O68" s="119"/>
      <c r="P68" s="27"/>
    </row>
    <row r="69" spans="1:16" ht="12.75">
      <c r="A69" s="24">
        <f>IF(OR($F69="女子",$F69=""),"",COUNTIF($F$4:F69,"男子"))</f>
      </c>
      <c r="B69" s="24">
        <f>IF(OR($F69="男子",$F69=""),"",COUNTIF($F$4:G69,"女子"))</f>
      </c>
      <c r="C69" s="26">
        <v>66</v>
      </c>
      <c r="D69" s="27"/>
      <c r="E69" s="32"/>
      <c r="F69" s="33"/>
      <c r="G69" s="27"/>
      <c r="H69" s="32"/>
      <c r="I69" s="33"/>
      <c r="J69" s="27"/>
      <c r="K69" s="27"/>
      <c r="L69" s="27"/>
      <c r="M69" s="119"/>
      <c r="N69" s="27"/>
      <c r="O69" s="119"/>
      <c r="P69" s="27"/>
    </row>
    <row r="70" spans="1:16" ht="12.75">
      <c r="A70" s="24">
        <f>IF(OR($F70="女子",$F70=""),"",COUNTIF($F$4:F70,"男子"))</f>
      </c>
      <c r="B70" s="24">
        <f>IF(OR($F70="男子",$F70=""),"",COUNTIF($F$4:G70,"女子"))</f>
      </c>
      <c r="C70" s="26">
        <v>67</v>
      </c>
      <c r="D70" s="27"/>
      <c r="E70" s="32"/>
      <c r="F70" s="33"/>
      <c r="G70" s="27"/>
      <c r="H70" s="32"/>
      <c r="I70" s="33"/>
      <c r="J70" s="27"/>
      <c r="K70" s="27"/>
      <c r="L70" s="27"/>
      <c r="M70" s="119"/>
      <c r="N70" s="27"/>
      <c r="O70" s="119"/>
      <c r="P70" s="27"/>
    </row>
    <row r="71" spans="1:16" ht="12.75">
      <c r="A71" s="24">
        <f>IF(OR($F71="女子",$F71=""),"",COUNTIF($F$4:F71,"男子"))</f>
      </c>
      <c r="B71" s="24">
        <f>IF(OR($F71="男子",$F71=""),"",COUNTIF($F$4:G71,"女子"))</f>
      </c>
      <c r="C71" s="26">
        <v>68</v>
      </c>
      <c r="D71" s="27"/>
      <c r="E71" s="32"/>
      <c r="F71" s="33"/>
      <c r="G71" s="27"/>
      <c r="H71" s="32"/>
      <c r="I71" s="33"/>
      <c r="J71" s="27"/>
      <c r="K71" s="27"/>
      <c r="L71" s="27"/>
      <c r="M71" s="119"/>
      <c r="N71" s="27"/>
      <c r="O71" s="119"/>
      <c r="P71" s="27"/>
    </row>
    <row r="72" spans="1:16" ht="12.75">
      <c r="A72" s="24">
        <f>IF(OR($F72="女子",$F72=""),"",COUNTIF($F$4:F72,"男子"))</f>
      </c>
      <c r="B72" s="24">
        <f>IF(OR($F72="男子",$F72=""),"",COUNTIF($F$4:G72,"女子"))</f>
      </c>
      <c r="C72" s="26">
        <v>69</v>
      </c>
      <c r="D72" s="27"/>
      <c r="E72" s="32"/>
      <c r="F72" s="33"/>
      <c r="G72" s="27"/>
      <c r="H72" s="32"/>
      <c r="I72" s="33"/>
      <c r="J72" s="27"/>
      <c r="K72" s="27"/>
      <c r="L72" s="27"/>
      <c r="M72" s="119"/>
      <c r="N72" s="27"/>
      <c r="O72" s="119"/>
      <c r="P72" s="27"/>
    </row>
    <row r="73" spans="1:16" ht="12.75">
      <c r="A73" s="24">
        <f>IF(OR($F73="女子",$F73=""),"",COUNTIF($F$4:F73,"男子"))</f>
      </c>
      <c r="B73" s="24">
        <f>IF(OR($F73="男子",$F73=""),"",COUNTIF($F$4:G73,"女子"))</f>
      </c>
      <c r="C73" s="26">
        <v>70</v>
      </c>
      <c r="D73" s="27"/>
      <c r="E73" s="32"/>
      <c r="F73" s="33"/>
      <c r="G73" s="27"/>
      <c r="H73" s="32"/>
      <c r="I73" s="33"/>
      <c r="J73" s="27"/>
      <c r="K73" s="27"/>
      <c r="L73" s="27"/>
      <c r="M73" s="119"/>
      <c r="N73" s="27"/>
      <c r="O73" s="119"/>
      <c r="P73" s="27"/>
    </row>
    <row r="74" spans="1:16" ht="12.75">
      <c r="A74" s="24">
        <f>IF(OR($F74="女子",$F74=""),"",COUNTIF($F$4:F74,"男子"))</f>
      </c>
      <c r="B74" s="24">
        <f>IF(OR($F74="男子",$F74=""),"",COUNTIF($F$4:G74,"女子"))</f>
      </c>
      <c r="C74" s="26">
        <v>71</v>
      </c>
      <c r="D74" s="33"/>
      <c r="E74" s="32"/>
      <c r="F74" s="27"/>
      <c r="G74" s="27"/>
      <c r="H74" s="32"/>
      <c r="I74" s="33"/>
      <c r="J74" s="27"/>
      <c r="K74" s="27"/>
      <c r="L74" s="27"/>
      <c r="M74" s="119"/>
      <c r="N74" s="27"/>
      <c r="O74" s="119"/>
      <c r="P74" s="27"/>
    </row>
    <row r="75" spans="1:16" ht="12.75">
      <c r="A75" s="24">
        <f>IF(OR($F75="女子",$F75=""),"",COUNTIF($F$4:F75,"男子"))</f>
      </c>
      <c r="B75" s="24">
        <f>IF(OR($F75="男子",$F75=""),"",COUNTIF($F$4:G75,"女子"))</f>
      </c>
      <c r="C75" s="26">
        <v>72</v>
      </c>
      <c r="D75" s="27"/>
      <c r="E75" s="32"/>
      <c r="F75" s="27"/>
      <c r="G75" s="27"/>
      <c r="H75" s="32"/>
      <c r="I75" s="33"/>
      <c r="J75" s="27"/>
      <c r="K75" s="27"/>
      <c r="L75" s="27"/>
      <c r="M75" s="119"/>
      <c r="N75" s="27"/>
      <c r="O75" s="119"/>
      <c r="P75" s="27"/>
    </row>
    <row r="76" spans="1:16" ht="12.75">
      <c r="A76" s="24">
        <f>IF(OR($F76="女子",$F76=""),"",COUNTIF($F$4:F76,"男子"))</f>
      </c>
      <c r="B76" s="24">
        <f>IF(OR($F76="男子",$F76=""),"",COUNTIF($F$4:G76,"女子"))</f>
      </c>
      <c r="C76" s="26">
        <v>73</v>
      </c>
      <c r="D76" s="27"/>
      <c r="E76" s="32"/>
      <c r="F76" s="27"/>
      <c r="G76" s="27"/>
      <c r="H76" s="32"/>
      <c r="I76" s="33"/>
      <c r="J76" s="27"/>
      <c r="K76" s="27"/>
      <c r="L76" s="27"/>
      <c r="M76" s="119"/>
      <c r="N76" s="27"/>
      <c r="O76" s="119"/>
      <c r="P76" s="27"/>
    </row>
    <row r="77" spans="1:16" ht="12.75">
      <c r="A77" s="24">
        <f>IF(OR($F77="女子",$F77=""),"",COUNTIF($F$4:F77,"男子"))</f>
      </c>
      <c r="B77" s="24">
        <f>IF(OR($F77="男子",$F77=""),"",COUNTIF($F$4:G77,"女子"))</f>
      </c>
      <c r="C77" s="26">
        <v>74</v>
      </c>
      <c r="D77" s="27"/>
      <c r="E77" s="32"/>
      <c r="F77" s="27"/>
      <c r="G77" s="27"/>
      <c r="H77" s="32"/>
      <c r="I77" s="33"/>
      <c r="J77" s="27"/>
      <c r="K77" s="27"/>
      <c r="L77" s="27"/>
      <c r="M77" s="119"/>
      <c r="N77" s="27"/>
      <c r="O77" s="119"/>
      <c r="P77" s="27"/>
    </row>
    <row r="78" spans="1:16" ht="12.75">
      <c r="A78" s="24">
        <f>IF(OR($F78="女子",$F78=""),"",COUNTIF($F$4:F78,"男子"))</f>
      </c>
      <c r="B78" s="24">
        <f>IF(OR($F78="男子",$F78=""),"",COUNTIF($F$4:G78,"女子"))</f>
      </c>
      <c r="C78" s="26">
        <v>75</v>
      </c>
      <c r="D78" s="27"/>
      <c r="E78" s="32"/>
      <c r="F78" s="27"/>
      <c r="G78" s="27"/>
      <c r="H78" s="32"/>
      <c r="I78" s="33"/>
      <c r="J78" s="27"/>
      <c r="K78" s="27"/>
      <c r="L78" s="27"/>
      <c r="M78" s="119"/>
      <c r="N78" s="27"/>
      <c r="O78" s="119"/>
      <c r="P78" s="27"/>
    </row>
    <row r="79" spans="1:16" ht="12.75">
      <c r="A79" s="24">
        <f>IF(OR($F79="女子",$F79=""),"",COUNTIF($F$4:F79,"男子"))</f>
      </c>
      <c r="B79" s="24">
        <f>IF(OR($F79="男子",$F79=""),"",COUNTIF($F$4:G79,"女子"))</f>
      </c>
      <c r="C79" s="26">
        <v>76</v>
      </c>
      <c r="D79" s="27"/>
      <c r="E79" s="32"/>
      <c r="F79" s="27"/>
      <c r="G79" s="27"/>
      <c r="H79" s="32"/>
      <c r="I79" s="33"/>
      <c r="J79" s="27"/>
      <c r="K79" s="27"/>
      <c r="L79" s="27"/>
      <c r="M79" s="119"/>
      <c r="N79" s="27"/>
      <c r="O79" s="119"/>
      <c r="P79" s="27"/>
    </row>
    <row r="80" spans="1:16" ht="12.75">
      <c r="A80" s="24">
        <f>IF(OR($F80="女子",$F80=""),"",COUNTIF($F$4:F80,"男子"))</f>
      </c>
      <c r="B80" s="24">
        <f>IF(OR($F80="男子",$F80=""),"",COUNTIF($F$4:G80,"女子"))</f>
      </c>
      <c r="C80" s="26">
        <v>77</v>
      </c>
      <c r="D80" s="27"/>
      <c r="E80" s="32"/>
      <c r="F80" s="27"/>
      <c r="G80" s="27"/>
      <c r="H80" s="32"/>
      <c r="I80" s="33"/>
      <c r="J80" s="27"/>
      <c r="K80" s="27"/>
      <c r="L80" s="27"/>
      <c r="M80" s="119"/>
      <c r="N80" s="27"/>
      <c r="O80" s="119"/>
      <c r="P80" s="27"/>
    </row>
    <row r="81" spans="1:16" ht="12.75">
      <c r="A81" s="24">
        <f>IF(OR($F81="女子",$F81=""),"",COUNTIF($F$4:F81,"男子"))</f>
      </c>
      <c r="B81" s="24">
        <f>IF(OR($F81="男子",$F81=""),"",COUNTIF($F$4:G81,"女子"))</f>
      </c>
      <c r="C81" s="26">
        <v>78</v>
      </c>
      <c r="D81" s="33"/>
      <c r="E81" s="32"/>
      <c r="F81" s="27"/>
      <c r="G81" s="27"/>
      <c r="H81" s="32"/>
      <c r="I81" s="33"/>
      <c r="J81" s="27"/>
      <c r="K81" s="27"/>
      <c r="L81" s="27"/>
      <c r="M81" s="119"/>
      <c r="N81" s="27"/>
      <c r="O81" s="119"/>
      <c r="P81" s="27"/>
    </row>
    <row r="82" spans="1:16" s="25" customFormat="1" ht="12.75">
      <c r="A82" s="24">
        <f>IF(OR($F82="女子",$F82=""),"",COUNTIF($F$4:F82,"男子"))</f>
      </c>
      <c r="B82" s="24">
        <f>IF(OR($F82="男子",$F82=""),"",COUNTIF($F$4:G82,"女子"))</f>
      </c>
      <c r="C82" s="26">
        <v>79</v>
      </c>
      <c r="D82" s="27"/>
      <c r="E82" s="32"/>
      <c r="F82" s="27"/>
      <c r="G82" s="27"/>
      <c r="H82" s="32"/>
      <c r="I82" s="33"/>
      <c r="J82" s="27"/>
      <c r="K82" s="27"/>
      <c r="L82" s="27"/>
      <c r="M82" s="119"/>
      <c r="N82" s="27"/>
      <c r="O82" s="119"/>
      <c r="P82" s="27"/>
    </row>
    <row r="83" spans="1:16" s="25" customFormat="1" ht="12.75">
      <c r="A83" s="24">
        <f>IF(OR($F83="女子",$F83=""),"",COUNTIF($F$4:F83,"男子"))</f>
      </c>
      <c r="B83" s="24">
        <f>IF(OR($F83="男子",$F83=""),"",COUNTIF($F$4:G83,"女子"))</f>
      </c>
      <c r="C83" s="26">
        <v>80</v>
      </c>
      <c r="D83" s="27"/>
      <c r="E83" s="32"/>
      <c r="F83" s="27"/>
      <c r="G83" s="27"/>
      <c r="H83" s="32"/>
      <c r="I83" s="33"/>
      <c r="J83" s="27"/>
      <c r="K83" s="27"/>
      <c r="L83" s="27"/>
      <c r="M83" s="119"/>
      <c r="N83" s="27"/>
      <c r="O83" s="119"/>
      <c r="P83" s="27"/>
    </row>
    <row r="84" spans="1:16" s="25" customFormat="1" ht="12.75">
      <c r="A84" s="24">
        <f>IF(OR($F84="女子",$F84=""),"",COUNTIF($F$4:F84,"男子"))</f>
      </c>
      <c r="B84" s="24">
        <f>IF(OR($F84="男子",$F84=""),"",COUNTIF($F$4:G84,"女子"))</f>
      </c>
      <c r="C84" s="26">
        <v>81</v>
      </c>
      <c r="D84" s="27"/>
      <c r="E84" s="32"/>
      <c r="F84" s="27"/>
      <c r="G84" s="27"/>
      <c r="H84" s="32"/>
      <c r="I84" s="33"/>
      <c r="J84" s="27"/>
      <c r="K84" s="27"/>
      <c r="L84" s="27"/>
      <c r="M84" s="119"/>
      <c r="N84" s="27"/>
      <c r="O84" s="119"/>
      <c r="P84" s="27"/>
    </row>
    <row r="85" spans="1:16" s="25" customFormat="1" ht="12.75">
      <c r="A85" s="24">
        <f>IF(OR($F85="女子",$F85=""),"",COUNTIF($F$4:F85,"男子"))</f>
      </c>
      <c r="B85" s="24">
        <f>IF(OR($F85="男子",$F85=""),"",COUNTIF($F$4:G85,"女子"))</f>
      </c>
      <c r="C85" s="26">
        <v>82</v>
      </c>
      <c r="D85" s="27"/>
      <c r="E85" s="32"/>
      <c r="F85" s="27"/>
      <c r="G85" s="27"/>
      <c r="H85" s="32"/>
      <c r="I85" s="33"/>
      <c r="J85" s="27"/>
      <c r="K85" s="27"/>
      <c r="L85" s="27"/>
      <c r="M85" s="119"/>
      <c r="N85" s="27"/>
      <c r="O85" s="119"/>
      <c r="P85" s="27"/>
    </row>
    <row r="86" spans="1:16" s="25" customFormat="1" ht="12.75">
      <c r="A86" s="24">
        <f>IF(OR($F86="女子",$F86=""),"",COUNTIF($F$4:F86,"男子"))</f>
      </c>
      <c r="B86" s="24">
        <f>IF(OR($F86="男子",$F86=""),"",COUNTIF($F$4:G86,"女子"))</f>
      </c>
      <c r="C86" s="26">
        <v>83</v>
      </c>
      <c r="D86" s="27"/>
      <c r="E86" s="32"/>
      <c r="F86" s="27"/>
      <c r="G86" s="27"/>
      <c r="H86" s="32"/>
      <c r="I86" s="33"/>
      <c r="J86" s="27"/>
      <c r="K86" s="27"/>
      <c r="L86" s="27"/>
      <c r="M86" s="119"/>
      <c r="N86" s="27"/>
      <c r="O86" s="119"/>
      <c r="P86" s="27"/>
    </row>
    <row r="87" spans="1:16" s="25" customFormat="1" ht="12.75">
      <c r="A87" s="24">
        <f>IF(OR($F87="女子",$F87=""),"",COUNTIF($F$4:F87,"男子"))</f>
      </c>
      <c r="B87" s="24">
        <f>IF(OR($F87="男子",$F87=""),"",COUNTIF($F$4:G87,"女子"))</f>
      </c>
      <c r="C87" s="26">
        <v>84</v>
      </c>
      <c r="D87" s="27"/>
      <c r="E87" s="32"/>
      <c r="F87" s="27"/>
      <c r="G87" s="27"/>
      <c r="H87" s="32"/>
      <c r="I87" s="33"/>
      <c r="J87" s="27"/>
      <c r="K87" s="27"/>
      <c r="L87" s="27"/>
      <c r="M87" s="119"/>
      <c r="N87" s="27"/>
      <c r="O87" s="119"/>
      <c r="P87" s="27"/>
    </row>
    <row r="88" spans="1:16" s="25" customFormat="1" ht="12.75">
      <c r="A88" s="24">
        <f>IF(OR($F88="女子",$F88=""),"",COUNTIF($F$4:F88,"男子"))</f>
      </c>
      <c r="B88" s="24">
        <f>IF(OR($F88="男子",$F88=""),"",COUNTIF($F$4:G88,"女子"))</f>
      </c>
      <c r="C88" s="26">
        <v>85</v>
      </c>
      <c r="D88" s="33"/>
      <c r="E88" s="32"/>
      <c r="F88" s="27"/>
      <c r="G88" s="27"/>
      <c r="H88" s="32"/>
      <c r="I88" s="33"/>
      <c r="J88" s="27"/>
      <c r="K88" s="27"/>
      <c r="L88" s="27"/>
      <c r="M88" s="119"/>
      <c r="N88" s="27"/>
      <c r="O88" s="119"/>
      <c r="P88" s="27"/>
    </row>
    <row r="89" spans="1:16" s="25" customFormat="1" ht="12.75">
      <c r="A89" s="24">
        <f>IF(OR($F89="女子",$F89=""),"",COUNTIF($F$4:F89,"男子"))</f>
      </c>
      <c r="B89" s="24">
        <f>IF(OR($F89="男子",$F89=""),"",COUNTIF($F$4:G89,"女子"))</f>
      </c>
      <c r="C89" s="26">
        <v>86</v>
      </c>
      <c r="D89" s="27"/>
      <c r="E89" s="32"/>
      <c r="F89" s="27"/>
      <c r="G89" s="27"/>
      <c r="H89" s="32"/>
      <c r="I89" s="33"/>
      <c r="J89" s="27"/>
      <c r="K89" s="27"/>
      <c r="L89" s="27"/>
      <c r="M89" s="119"/>
      <c r="N89" s="27"/>
      <c r="O89" s="119"/>
      <c r="P89" s="27"/>
    </row>
    <row r="90" spans="1:16" s="25" customFormat="1" ht="12.75">
      <c r="A90" s="24">
        <f>IF(OR($F90="女子",$F90=""),"",COUNTIF($F$4:F90,"男子"))</f>
      </c>
      <c r="B90" s="24">
        <f>IF(OR($F90="男子",$F90=""),"",COUNTIF($F$4:G90,"女子"))</f>
      </c>
      <c r="C90" s="26">
        <v>87</v>
      </c>
      <c r="D90" s="27"/>
      <c r="E90" s="32"/>
      <c r="F90" s="27"/>
      <c r="G90" s="27"/>
      <c r="H90" s="32"/>
      <c r="I90" s="33"/>
      <c r="J90" s="27"/>
      <c r="K90" s="27"/>
      <c r="L90" s="27"/>
      <c r="M90" s="119"/>
      <c r="N90" s="27"/>
      <c r="O90" s="119"/>
      <c r="P90" s="27"/>
    </row>
    <row r="91" spans="1:16" s="25" customFormat="1" ht="12.75">
      <c r="A91" s="24">
        <f>IF(OR($F91="女子",$F91=""),"",COUNTIF($F$4:F91,"男子"))</f>
      </c>
      <c r="B91" s="24">
        <f>IF(OR($F91="男子",$F91=""),"",COUNTIF($F$4:G91,"女子"))</f>
      </c>
      <c r="C91" s="26">
        <v>88</v>
      </c>
      <c r="D91" s="27"/>
      <c r="E91" s="32"/>
      <c r="F91" s="27"/>
      <c r="G91" s="27"/>
      <c r="H91" s="32"/>
      <c r="I91" s="33"/>
      <c r="J91" s="27"/>
      <c r="K91" s="27"/>
      <c r="L91" s="27"/>
      <c r="M91" s="119"/>
      <c r="N91" s="27"/>
      <c r="O91" s="119"/>
      <c r="P91" s="27"/>
    </row>
    <row r="92" spans="1:16" s="25" customFormat="1" ht="12.75">
      <c r="A92" s="24">
        <f>IF(OR($F92="女子",$F92=""),"",COUNTIF($F$4:F92,"男子"))</f>
      </c>
      <c r="B92" s="24">
        <f>IF(OR($F92="男子",$F92=""),"",COUNTIF($F$4:G92,"女子"))</f>
      </c>
      <c r="C92" s="26">
        <v>89</v>
      </c>
      <c r="D92" s="27"/>
      <c r="E92" s="32"/>
      <c r="F92" s="27"/>
      <c r="G92" s="27"/>
      <c r="H92" s="32"/>
      <c r="I92" s="33"/>
      <c r="J92" s="27"/>
      <c r="K92" s="27"/>
      <c r="L92" s="27"/>
      <c r="M92" s="119"/>
      <c r="N92" s="27"/>
      <c r="O92" s="119"/>
      <c r="P92" s="27"/>
    </row>
    <row r="93" spans="1:16" s="25" customFormat="1" ht="12.75">
      <c r="A93" s="24">
        <f>IF(OR($F93="女子",$F93=""),"",COUNTIF($F$4:F93,"男子"))</f>
      </c>
      <c r="B93" s="24">
        <f>IF(OR($F93="男子",$F93=""),"",COUNTIF($F$4:G93,"女子"))</f>
      </c>
      <c r="C93" s="26">
        <v>90</v>
      </c>
      <c r="D93" s="27"/>
      <c r="E93" s="32"/>
      <c r="F93" s="27"/>
      <c r="G93" s="27"/>
      <c r="H93" s="32"/>
      <c r="I93" s="33"/>
      <c r="J93" s="27"/>
      <c r="K93" s="27"/>
      <c r="L93" s="27"/>
      <c r="M93" s="119"/>
      <c r="N93" s="27"/>
      <c r="O93" s="119"/>
      <c r="P93" s="27"/>
    </row>
    <row r="94" spans="1:16" s="25" customFormat="1" ht="12.75">
      <c r="A94" s="24">
        <f>IF(OR($F94="女子",$F94=""),"",COUNTIF($F$4:F94,"男子"))</f>
      </c>
      <c r="B94" s="24">
        <f>IF(OR($F94="男子",$F94=""),"",COUNTIF($F$4:G94,"女子"))</f>
      </c>
      <c r="C94" s="26">
        <v>91</v>
      </c>
      <c r="D94" s="27"/>
      <c r="E94" s="32"/>
      <c r="F94" s="27"/>
      <c r="G94" s="27"/>
      <c r="H94" s="32"/>
      <c r="I94" s="33"/>
      <c r="J94" s="27"/>
      <c r="K94" s="27"/>
      <c r="L94" s="27"/>
      <c r="M94" s="119"/>
      <c r="N94" s="27"/>
      <c r="O94" s="119"/>
      <c r="P94" s="27"/>
    </row>
    <row r="95" spans="1:16" s="25" customFormat="1" ht="12.75">
      <c r="A95" s="24">
        <f>IF(OR($F95="女子",$F95=""),"",COUNTIF($F$4:F95,"男子"))</f>
      </c>
      <c r="B95" s="24">
        <f>IF(OR($F95="男子",$F95=""),"",COUNTIF($F$4:G95,"女子"))</f>
      </c>
      <c r="C95" s="26">
        <v>92</v>
      </c>
      <c r="D95" s="33"/>
      <c r="E95" s="32"/>
      <c r="F95" s="27"/>
      <c r="G95" s="27"/>
      <c r="H95" s="32"/>
      <c r="I95" s="33"/>
      <c r="J95" s="27"/>
      <c r="K95" s="27"/>
      <c r="L95" s="27"/>
      <c r="M95" s="119"/>
      <c r="N95" s="27"/>
      <c r="O95" s="119"/>
      <c r="P95" s="27"/>
    </row>
    <row r="96" spans="1:16" s="25" customFormat="1" ht="12.75">
      <c r="A96" s="24">
        <f>IF(OR($F96="女子",$F96=""),"",COUNTIF($F$4:F96,"男子"))</f>
      </c>
      <c r="B96" s="24">
        <f>IF(OR($F96="男子",$F96=""),"",COUNTIF($F$4:G96,"女子"))</f>
      </c>
      <c r="C96" s="26">
        <v>93</v>
      </c>
      <c r="D96" s="27"/>
      <c r="E96" s="32"/>
      <c r="F96" s="27"/>
      <c r="G96" s="27"/>
      <c r="H96" s="32"/>
      <c r="I96" s="33"/>
      <c r="J96" s="27"/>
      <c r="K96" s="27"/>
      <c r="L96" s="27"/>
      <c r="M96" s="119"/>
      <c r="N96" s="27"/>
      <c r="O96" s="119"/>
      <c r="P96" s="27"/>
    </row>
    <row r="97" spans="1:16" s="25" customFormat="1" ht="12.75">
      <c r="A97" s="24">
        <f>IF(OR($F97="女子",$F97=""),"",COUNTIF($F$4:F97,"男子"))</f>
      </c>
      <c r="B97" s="24">
        <f>IF(OR($F97="男子",$F97=""),"",COUNTIF($F$4:G97,"女子"))</f>
      </c>
      <c r="C97" s="26">
        <v>94</v>
      </c>
      <c r="D97" s="27"/>
      <c r="E97" s="32"/>
      <c r="F97" s="27"/>
      <c r="G97" s="27"/>
      <c r="H97" s="32"/>
      <c r="I97" s="33"/>
      <c r="J97" s="27"/>
      <c r="K97" s="27"/>
      <c r="L97" s="27"/>
      <c r="M97" s="119"/>
      <c r="N97" s="27"/>
      <c r="O97" s="119"/>
      <c r="P97" s="27"/>
    </row>
    <row r="98" spans="1:16" s="25" customFormat="1" ht="12.75">
      <c r="A98" s="24">
        <f>IF(OR($F98="女子",$F98=""),"",COUNTIF($F$4:F98,"男子"))</f>
      </c>
      <c r="B98" s="24">
        <f>IF(OR($F98="男子",$F98=""),"",COUNTIF($F$4:G98,"女子"))</f>
      </c>
      <c r="C98" s="26">
        <v>95</v>
      </c>
      <c r="D98" s="27"/>
      <c r="E98" s="32"/>
      <c r="F98" s="27"/>
      <c r="G98" s="27"/>
      <c r="H98" s="32"/>
      <c r="I98" s="33"/>
      <c r="J98" s="27"/>
      <c r="K98" s="27"/>
      <c r="L98" s="27"/>
      <c r="M98" s="119"/>
      <c r="N98" s="27"/>
      <c r="O98" s="119"/>
      <c r="P98" s="27"/>
    </row>
    <row r="99" spans="1:16" s="25" customFormat="1" ht="12.75">
      <c r="A99" s="24">
        <f>IF(OR($F99="女子",$F99=""),"",COUNTIF($F$4:F99,"男子"))</f>
      </c>
      <c r="B99" s="24">
        <f>IF(OR($F99="男子",$F99=""),"",COUNTIF($F$4:G99,"女子"))</f>
      </c>
      <c r="C99" s="26">
        <v>96</v>
      </c>
      <c r="D99" s="27"/>
      <c r="E99" s="32"/>
      <c r="F99" s="27"/>
      <c r="G99" s="27"/>
      <c r="H99" s="32"/>
      <c r="I99" s="33"/>
      <c r="J99" s="27"/>
      <c r="K99" s="27"/>
      <c r="L99" s="27"/>
      <c r="M99" s="119"/>
      <c r="N99" s="27"/>
      <c r="O99" s="119"/>
      <c r="P99" s="27"/>
    </row>
    <row r="100" spans="1:16" s="25" customFormat="1" ht="12.75">
      <c r="A100" s="24">
        <f>IF(OR($F100="女子",$F100=""),"",COUNTIF($F$4:F100,"男子"))</f>
      </c>
      <c r="B100" s="24">
        <f>IF(OR($F100="男子",$F100=""),"",COUNTIF($F$4:G100,"女子"))</f>
      </c>
      <c r="C100" s="26">
        <v>97</v>
      </c>
      <c r="D100" s="27"/>
      <c r="E100" s="32"/>
      <c r="F100" s="27"/>
      <c r="G100" s="27"/>
      <c r="H100" s="32"/>
      <c r="I100" s="33"/>
      <c r="J100" s="27"/>
      <c r="K100" s="27"/>
      <c r="L100" s="27"/>
      <c r="M100" s="119"/>
      <c r="N100" s="27"/>
      <c r="O100" s="119"/>
      <c r="P100" s="27"/>
    </row>
    <row r="101" spans="1:16" s="25" customFormat="1" ht="12.75">
      <c r="A101" s="24">
        <f>IF(OR($F101="女子",$F101=""),"",COUNTIF($F$4:F101,"男子"))</f>
      </c>
      <c r="B101" s="24">
        <f>IF(OR($F101="男子",$F101=""),"",COUNTIF($F$4:G101,"女子"))</f>
      </c>
      <c r="C101" s="26">
        <v>98</v>
      </c>
      <c r="D101" s="27"/>
      <c r="E101" s="32"/>
      <c r="F101" s="27"/>
      <c r="G101" s="27"/>
      <c r="H101" s="32"/>
      <c r="I101" s="33"/>
      <c r="J101" s="27"/>
      <c r="K101" s="27"/>
      <c r="L101" s="27"/>
      <c r="M101" s="119"/>
      <c r="N101" s="27"/>
      <c r="O101" s="119"/>
      <c r="P101" s="27"/>
    </row>
    <row r="102" spans="1:16" s="25" customFormat="1" ht="12.75">
      <c r="A102" s="24">
        <f>IF(OR($F102="女子",$F102=""),"",COUNTIF($F$4:F102,"男子"))</f>
      </c>
      <c r="B102" s="24">
        <f>IF(OR($F102="男子",$F102=""),"",COUNTIF($F$4:G102,"女子"))</f>
      </c>
      <c r="C102" s="26">
        <v>99</v>
      </c>
      <c r="D102" s="33"/>
      <c r="E102" s="32"/>
      <c r="F102" s="27"/>
      <c r="G102" s="27"/>
      <c r="H102" s="32"/>
      <c r="I102" s="33"/>
      <c r="J102" s="27"/>
      <c r="K102" s="27"/>
      <c r="L102" s="27"/>
      <c r="M102" s="119"/>
      <c r="N102" s="27"/>
      <c r="O102" s="119"/>
      <c r="P102" s="27"/>
    </row>
    <row r="103" spans="1:16" s="25" customFormat="1" ht="12.75">
      <c r="A103" s="24">
        <f>IF(OR($F103="女子",$F103=""),"",COUNTIF($F$4:F103,"男子"))</f>
      </c>
      <c r="B103" s="24">
        <f>IF(OR($F103="男子",$F103=""),"",COUNTIF($F$4:G103,"女子"))</f>
      </c>
      <c r="C103" s="26">
        <v>100</v>
      </c>
      <c r="D103" s="27"/>
      <c r="E103" s="32"/>
      <c r="F103" s="27"/>
      <c r="G103" s="27"/>
      <c r="H103" s="32"/>
      <c r="I103" s="33"/>
      <c r="J103" s="27"/>
      <c r="K103" s="27"/>
      <c r="L103" s="27"/>
      <c r="M103" s="119"/>
      <c r="N103" s="27"/>
      <c r="O103" s="119"/>
      <c r="P103" s="27"/>
    </row>
  </sheetData>
  <sheetProtection sheet="1" selectLockedCells="1"/>
  <dataValidations count="10">
    <dataValidation type="whole" allowBlank="1" showInputMessage="1" showErrorMessage="1" promptTitle="ベスト記録" prompt="整数で入力 例3'25&quot;45→32545&#10;記録がない場合は&#10;およその記録を入力" errorTitle="ベスト記録" error="整数で入力" imeMode="off" sqref="P3:P103 N3:N103">
      <formula1>120</formula1>
      <formula2>65999</formula2>
    </dataValidation>
    <dataValidation type="list" allowBlank="1" showInputMessage="1" showErrorMessage="1" promptTitle="出場種目" prompt="リストから出場種目を選択して下さい。" imeMode="off" sqref="P105:P65536 J105:L65536 N105:N65536">
      <formula1>種目</formula1>
    </dataValidation>
    <dataValidation type="list" allowBlank="1" showInputMessage="1" showErrorMessage="1" promptTitle="リレー" prompt="リストからリレー種目を選択" errorTitle="リレー" error="リストから選択" imeMode="off" sqref="O105:O65536 M3:M103 M105:M65536 O3:O103">
      <formula1>リレ</formula1>
    </dataValidation>
    <dataValidation type="whole" allowBlank="1" showInputMessage="1" showErrorMessage="1" promptTitle="ベスト記録" prompt="整数で入力&#10;例　3'25&quot;45→32545&#10;     46m23→4623&#10;記録がない場合は&#10;およその記録を入力" errorTitle="ベスト記録" error="整数で入力" imeMode="off" sqref="J3:J103 L3:L103">
      <formula1>120</formula1>
      <formula2>405999</formula2>
    </dataValidation>
    <dataValidation type="list" allowBlank="1" showInputMessage="1" showErrorMessage="1" promptTitle="個人種目" prompt="リストから出場種目を選択" errorTitle="個人種目" error="リストから選択" imeMode="off" sqref="I3:I103 K3:K103">
      <formula1>個人</formula1>
    </dataValidation>
    <dataValidation allowBlank="1" showInputMessage="1" showErrorMessage="1" promptTitle="所属" prompt="中学は○○中と入力&#10;高校は○○と入力し高はカット&#10;大学は○○大と入力" imeMode="on" sqref="H3:H103"/>
    <dataValidation allowBlank="1" showInputMessage="1" showErrorMessage="1" promptTitle="氏名" prompt="氏名を入力&#10;姓と名の間に全角スペースを１つ入力" imeMode="on" sqref="E4:E103"/>
    <dataValidation type="list" allowBlank="1" showInputMessage="1" showErrorMessage="1" promptTitle="性別" prompt="リストから男または女を選択" imeMode="on" sqref="F3:F103">
      <formula1>"男子,女子"</formula1>
    </dataValidation>
    <dataValidation type="list" allowBlank="1" showInputMessage="1" showErrorMessage="1" promptTitle="学年" prompt="リストから学年を選択" imeMode="off" sqref="G3:G103">
      <formula1>"1,2,3"</formula1>
    </dataValidation>
    <dataValidation allowBlank="1" showInputMessage="1" showErrorMessage="1" promptTitle="登録番号" prompt="登録番号があれば、入力" imeMode="off" sqref="D4:D103"/>
  </dataValidations>
  <printOptions/>
  <pageMargins left="0.787" right="0.787" top="0.984" bottom="0.984" header="0.512" footer="0.51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
  <dimension ref="A1:K120"/>
  <sheetViews>
    <sheetView showZeros="0" view="pageBreakPreview" zoomScaleSheetLayoutView="100" zoomScalePageLayoutView="0" workbookViewId="0" topLeftCell="B1">
      <selection activeCell="B9" sqref="B9"/>
    </sheetView>
  </sheetViews>
  <sheetFormatPr defaultColWidth="9.00390625" defaultRowHeight="13.5"/>
  <cols>
    <col min="1" max="1" width="4.625" style="1" hidden="1" customWidth="1"/>
    <col min="2" max="2" width="9.00390625" style="0" customWidth="1"/>
    <col min="3" max="3" width="4.625" style="0" customWidth="1"/>
    <col min="4" max="4" width="12.625" style="0" customWidth="1"/>
    <col min="5" max="10" width="10.625" style="0" customWidth="1"/>
  </cols>
  <sheetData>
    <row r="1" spans="2:9" ht="24" customHeight="1" thickBot="1">
      <c r="B1" s="176" t="s">
        <v>19</v>
      </c>
      <c r="C1" s="176"/>
      <c r="D1" s="177" t="str">
        <f>IF('基本情報'!B6="","",'基本情報'!B6)</f>
        <v>第５２回　豊川市陸上競技大会</v>
      </c>
      <c r="E1" s="177"/>
      <c r="F1" s="177"/>
      <c r="G1" s="177"/>
      <c r="H1" s="177"/>
      <c r="I1" s="2" t="s">
        <v>17</v>
      </c>
    </row>
    <row r="2" spans="2:10" ht="24" customHeight="1">
      <c r="B2" s="167" t="s">
        <v>18</v>
      </c>
      <c r="C2" s="167"/>
      <c r="D2" s="167" t="str">
        <f>IF('基本情報'!C7="","月　　　　　　　　日　（　　　）",IF('基本情報'!C8="","平成 "&amp;WIDECHAR('基本情報'!C7)&amp;" 年　"&amp;WIDECHAR('基本情報'!E7)&amp;" 月　"&amp;WIDECHAR('基本情報'!G7)&amp;" 日 （ "&amp;'基本情報'!I7&amp;" ）","平成"&amp;WIDECHAR('基本情報'!C7)&amp;"年"&amp;WIDECHAR('基本情報'!E7)&amp;"月"&amp;WIDECHAR('基本情報'!G7)&amp;"日（"&amp;WIDECHAR('基本情報'!I7)&amp;"） ～ "&amp;WIDECHAR('基本情報'!E8)&amp;"月"&amp;WIDECHAR('基本情報'!G8)&amp;"日（"&amp;WIDECHAR('基本情報'!I8)&amp;"）"))</f>
        <v>平成 ３１ 年　４ 月　２１ 日 （ 日 ）</v>
      </c>
      <c r="E2" s="167"/>
      <c r="F2" s="167"/>
      <c r="G2" s="167"/>
      <c r="H2" s="167"/>
      <c r="J2" s="44">
        <f>IF(B49="","","Ｎｏ．１")</f>
      </c>
    </row>
    <row r="3" spans="2:10" ht="24" customHeight="1">
      <c r="B3" s="45" t="s">
        <v>45</v>
      </c>
      <c r="C3" s="46"/>
      <c r="D3" s="47"/>
      <c r="E3" s="47"/>
      <c r="F3" s="47"/>
      <c r="G3" s="47"/>
      <c r="H3" s="47"/>
      <c r="I3" s="47"/>
      <c r="J3" s="47"/>
    </row>
    <row r="4" spans="6:10" ht="24" customHeight="1">
      <c r="F4" s="48" t="s">
        <v>16</v>
      </c>
      <c r="G4" s="168">
        <f>IF('基本情報'!B1="","",'基本情報'!B1)</f>
      </c>
      <c r="H4" s="168"/>
      <c r="I4" s="168"/>
      <c r="J4" t="s">
        <v>15</v>
      </c>
    </row>
    <row r="5" spans="3:9" ht="21" customHeight="1">
      <c r="C5" s="49"/>
      <c r="I5" s="48" t="str">
        <f>IF('基本情報'!B2="","ＴＥＬ　（　　　　　　）　－　（　　　　　　）　－　（　　　　　　　　　　）","ＴＥＬ　（ 　　"&amp;WIDECHAR('基本情報'!B2)&amp;"　　 ）－（　　　"&amp;WIDECHAR('基本情報'!E2)&amp;"　　　）－（　　　"&amp;WIDECHAR('基本情報'!G2)&amp;"　　　）")</f>
        <v>ＴＥＬ　（　　　　　　）　－　（　　　　　　）　－　（　　　　　　　　　　）</v>
      </c>
    </row>
    <row r="6" spans="3:9" ht="21" customHeight="1" thickBot="1">
      <c r="C6" s="49"/>
      <c r="F6" s="48" t="s">
        <v>21</v>
      </c>
      <c r="G6" s="169">
        <f>IF('基本情報'!B3="","",'基本情報'!B3)</f>
      </c>
      <c r="H6" s="169"/>
      <c r="I6" s="169"/>
    </row>
    <row r="7" spans="2:10" ht="17.25" customHeight="1">
      <c r="B7" s="170" t="s">
        <v>12</v>
      </c>
      <c r="C7" s="172" t="s">
        <v>22</v>
      </c>
      <c r="D7" s="173"/>
      <c r="E7" s="50" t="s">
        <v>63</v>
      </c>
      <c r="F7" s="51"/>
      <c r="G7" s="52" t="s">
        <v>0</v>
      </c>
      <c r="H7" s="52" t="s">
        <v>1</v>
      </c>
      <c r="I7" s="52" t="s">
        <v>2</v>
      </c>
      <c r="J7" s="53" t="s">
        <v>3</v>
      </c>
    </row>
    <row r="8" spans="1:10" ht="17.25" customHeight="1" thickBot="1">
      <c r="A8" s="1" t="s">
        <v>77</v>
      </c>
      <c r="B8" s="171"/>
      <c r="C8" s="174"/>
      <c r="D8" s="175"/>
      <c r="E8" s="55" t="s">
        <v>50</v>
      </c>
      <c r="F8" s="56">
        <v>1</v>
      </c>
      <c r="G8" s="56">
        <v>2</v>
      </c>
      <c r="H8" s="56">
        <v>3</v>
      </c>
      <c r="I8" s="57" t="s">
        <v>13</v>
      </c>
      <c r="J8" s="58" t="s">
        <v>13</v>
      </c>
    </row>
    <row r="9" spans="1:10" ht="17.25" customHeight="1">
      <c r="A9" s="1">
        <v>1</v>
      </c>
      <c r="B9" s="38">
        <f aca="true" t="shared" si="0" ref="B9:B33">IF(ISNA(VLOOKUP($A9,参加男,4,0)),"",VLOOKUP($A9,参加男,4,0))</f>
      </c>
      <c r="C9" s="165">
        <f aca="true" t="shared" si="1" ref="C9:C33">IF(ISNA(VLOOKUP($A9,参加男,5,0)),"",VLOOKUP($A9,参加男,5,0))</f>
      </c>
      <c r="D9" s="166"/>
      <c r="E9" s="59">
        <f aca="true" t="shared" si="2" ref="E9:E33">IF(C9="","",VLOOKUP($A9,参加男,7,0))</f>
      </c>
      <c r="F9" s="60">
        <f aca="true" t="shared" si="3" ref="F9:F33">IF($C9="","",IF(VLOOKUP($A9,参加男,9,0)=0,"",VLOOKUP($A9,参加男,9,0)))</f>
      </c>
      <c r="G9" s="60">
        <f aca="true" t="shared" si="4" ref="G9:G33">IF($C9="","",IF(VLOOKUP($A9,参加男,11,0)=0,"",VLOOKUP($A9,参加男,11,0)))</f>
      </c>
      <c r="H9" s="60"/>
      <c r="I9" s="60">
        <f>IF(C9="","",VLOOKUP($A9,参加男,13,0))</f>
      </c>
      <c r="J9" s="61">
        <f>IF(C9="","",VLOOKUP($A9,参加男,15,0))</f>
      </c>
    </row>
    <row r="10" spans="1:10" ht="17.25" customHeight="1">
      <c r="A10" s="1">
        <v>2</v>
      </c>
      <c r="B10" s="39">
        <f t="shared" si="0"/>
      </c>
      <c r="C10" s="163">
        <f t="shared" si="1"/>
      </c>
      <c r="D10" s="164"/>
      <c r="E10" s="62">
        <f t="shared" si="2"/>
      </c>
      <c r="F10" s="63">
        <f t="shared" si="3"/>
      </c>
      <c r="G10" s="63">
        <f t="shared" si="4"/>
      </c>
      <c r="H10" s="63"/>
      <c r="I10" s="63">
        <f aca="true" t="shared" si="5" ref="I10:I33">IF(C10="","",VLOOKUP($A10,参加男,13,0))</f>
      </c>
      <c r="J10" s="64">
        <f aca="true" t="shared" si="6" ref="J10:J33">IF(C10="","",VLOOKUP($A10,参加男,15,0))</f>
      </c>
    </row>
    <row r="11" spans="1:10" ht="17.25" customHeight="1">
      <c r="A11" s="1">
        <v>3</v>
      </c>
      <c r="B11" s="39">
        <f t="shared" si="0"/>
      </c>
      <c r="C11" s="163">
        <f t="shared" si="1"/>
      </c>
      <c r="D11" s="164"/>
      <c r="E11" s="62">
        <f t="shared" si="2"/>
      </c>
      <c r="F11" s="63">
        <f t="shared" si="3"/>
      </c>
      <c r="G11" s="63">
        <f t="shared" si="4"/>
      </c>
      <c r="H11" s="63"/>
      <c r="I11" s="63">
        <f t="shared" si="5"/>
      </c>
      <c r="J11" s="64">
        <f t="shared" si="6"/>
      </c>
    </row>
    <row r="12" spans="1:10" ht="17.25" customHeight="1">
      <c r="A12" s="1">
        <v>4</v>
      </c>
      <c r="B12" s="39">
        <f t="shared" si="0"/>
      </c>
      <c r="C12" s="163">
        <f t="shared" si="1"/>
      </c>
      <c r="D12" s="164"/>
      <c r="E12" s="62">
        <f t="shared" si="2"/>
      </c>
      <c r="F12" s="63">
        <f t="shared" si="3"/>
      </c>
      <c r="G12" s="63">
        <f t="shared" si="4"/>
      </c>
      <c r="H12" s="63"/>
      <c r="I12" s="63">
        <f t="shared" si="5"/>
      </c>
      <c r="J12" s="64">
        <f t="shared" si="6"/>
      </c>
    </row>
    <row r="13" spans="1:10" ht="17.25" customHeight="1" thickBot="1">
      <c r="A13" s="1">
        <v>5</v>
      </c>
      <c r="B13" s="40">
        <f t="shared" si="0"/>
      </c>
      <c r="C13" s="153">
        <f t="shared" si="1"/>
      </c>
      <c r="D13" s="154"/>
      <c r="E13" s="65">
        <f t="shared" si="2"/>
      </c>
      <c r="F13" s="66">
        <f t="shared" si="3"/>
      </c>
      <c r="G13" s="66">
        <f t="shared" si="4"/>
      </c>
      <c r="H13" s="66"/>
      <c r="I13" s="66">
        <f t="shared" si="5"/>
      </c>
      <c r="J13" s="67">
        <f t="shared" si="6"/>
      </c>
    </row>
    <row r="14" spans="1:10" ht="17.25" customHeight="1">
      <c r="A14" s="1">
        <v>6</v>
      </c>
      <c r="B14" s="41">
        <f t="shared" si="0"/>
      </c>
      <c r="C14" s="165">
        <f t="shared" si="1"/>
      </c>
      <c r="D14" s="166"/>
      <c r="E14" s="59">
        <f t="shared" si="2"/>
      </c>
      <c r="F14" s="60">
        <f t="shared" si="3"/>
      </c>
      <c r="G14" s="60">
        <f t="shared" si="4"/>
      </c>
      <c r="H14" s="60"/>
      <c r="I14" s="60">
        <f t="shared" si="5"/>
      </c>
      <c r="J14" s="61">
        <f t="shared" si="6"/>
      </c>
    </row>
    <row r="15" spans="1:10" ht="17.25" customHeight="1">
      <c r="A15" s="1">
        <v>7</v>
      </c>
      <c r="B15" s="39">
        <f t="shared" si="0"/>
      </c>
      <c r="C15" s="163">
        <f t="shared" si="1"/>
      </c>
      <c r="D15" s="164"/>
      <c r="E15" s="62">
        <f t="shared" si="2"/>
      </c>
      <c r="F15" s="63">
        <f t="shared" si="3"/>
      </c>
      <c r="G15" s="63">
        <f t="shared" si="4"/>
      </c>
      <c r="H15" s="63"/>
      <c r="I15" s="63">
        <f t="shared" si="5"/>
      </c>
      <c r="J15" s="64">
        <f t="shared" si="6"/>
      </c>
    </row>
    <row r="16" spans="1:10" ht="17.25" customHeight="1">
      <c r="A16" s="1">
        <v>8</v>
      </c>
      <c r="B16" s="39">
        <f t="shared" si="0"/>
      </c>
      <c r="C16" s="163">
        <f t="shared" si="1"/>
      </c>
      <c r="D16" s="164"/>
      <c r="E16" s="62">
        <f t="shared" si="2"/>
      </c>
      <c r="F16" s="63">
        <f t="shared" si="3"/>
      </c>
      <c r="G16" s="63">
        <f t="shared" si="4"/>
      </c>
      <c r="H16" s="63"/>
      <c r="I16" s="63">
        <f t="shared" si="5"/>
      </c>
      <c r="J16" s="64">
        <f t="shared" si="6"/>
      </c>
    </row>
    <row r="17" spans="1:10" ht="17.25" customHeight="1">
      <c r="A17" s="1">
        <v>9</v>
      </c>
      <c r="B17" s="39">
        <f t="shared" si="0"/>
      </c>
      <c r="C17" s="163">
        <f t="shared" si="1"/>
      </c>
      <c r="D17" s="164"/>
      <c r="E17" s="62">
        <f t="shared" si="2"/>
      </c>
      <c r="F17" s="63">
        <f t="shared" si="3"/>
      </c>
      <c r="G17" s="63">
        <f t="shared" si="4"/>
      </c>
      <c r="H17" s="63"/>
      <c r="I17" s="63">
        <f t="shared" si="5"/>
      </c>
      <c r="J17" s="64">
        <f t="shared" si="6"/>
      </c>
    </row>
    <row r="18" spans="1:10" ht="17.25" customHeight="1" thickBot="1">
      <c r="A18" s="1">
        <v>10</v>
      </c>
      <c r="B18" s="40">
        <f t="shared" si="0"/>
      </c>
      <c r="C18" s="153">
        <f t="shared" si="1"/>
      </c>
      <c r="D18" s="154"/>
      <c r="E18" s="65">
        <f t="shared" si="2"/>
      </c>
      <c r="F18" s="66">
        <f t="shared" si="3"/>
      </c>
      <c r="G18" s="66">
        <f t="shared" si="4"/>
      </c>
      <c r="H18" s="66"/>
      <c r="I18" s="66">
        <f t="shared" si="5"/>
      </c>
      <c r="J18" s="67">
        <f t="shared" si="6"/>
      </c>
    </row>
    <row r="19" spans="1:10" ht="17.25" customHeight="1">
      <c r="A19" s="1">
        <v>11</v>
      </c>
      <c r="B19" s="42">
        <f t="shared" si="0"/>
      </c>
      <c r="C19" s="165">
        <f t="shared" si="1"/>
      </c>
      <c r="D19" s="166"/>
      <c r="E19" s="68">
        <f t="shared" si="2"/>
      </c>
      <c r="F19" s="69">
        <f t="shared" si="3"/>
      </c>
      <c r="G19" s="69">
        <f t="shared" si="4"/>
      </c>
      <c r="H19" s="69"/>
      <c r="I19" s="69">
        <f t="shared" si="5"/>
      </c>
      <c r="J19" s="70">
        <f t="shared" si="6"/>
      </c>
    </row>
    <row r="20" spans="1:10" ht="17.25" customHeight="1">
      <c r="A20" s="1">
        <v>12</v>
      </c>
      <c r="B20" s="39">
        <f t="shared" si="0"/>
      </c>
      <c r="C20" s="163">
        <f t="shared" si="1"/>
      </c>
      <c r="D20" s="164"/>
      <c r="E20" s="62">
        <f t="shared" si="2"/>
      </c>
      <c r="F20" s="63">
        <f t="shared" si="3"/>
      </c>
      <c r="G20" s="63">
        <f t="shared" si="4"/>
      </c>
      <c r="H20" s="63"/>
      <c r="I20" s="63">
        <f t="shared" si="5"/>
      </c>
      <c r="J20" s="64">
        <f t="shared" si="6"/>
      </c>
    </row>
    <row r="21" spans="1:10" ht="17.25" customHeight="1">
      <c r="A21" s="1">
        <v>13</v>
      </c>
      <c r="B21" s="39">
        <f t="shared" si="0"/>
      </c>
      <c r="C21" s="163">
        <f t="shared" si="1"/>
      </c>
      <c r="D21" s="164"/>
      <c r="E21" s="62">
        <f t="shared" si="2"/>
      </c>
      <c r="F21" s="63">
        <f t="shared" si="3"/>
      </c>
      <c r="G21" s="63">
        <f t="shared" si="4"/>
      </c>
      <c r="H21" s="63"/>
      <c r="I21" s="63">
        <f t="shared" si="5"/>
      </c>
      <c r="J21" s="64">
        <f t="shared" si="6"/>
      </c>
    </row>
    <row r="22" spans="1:10" ht="17.25" customHeight="1">
      <c r="A22" s="1">
        <v>14</v>
      </c>
      <c r="B22" s="39">
        <f t="shared" si="0"/>
      </c>
      <c r="C22" s="163">
        <f t="shared" si="1"/>
      </c>
      <c r="D22" s="164"/>
      <c r="E22" s="62">
        <f t="shared" si="2"/>
      </c>
      <c r="F22" s="63">
        <f t="shared" si="3"/>
      </c>
      <c r="G22" s="63">
        <f t="shared" si="4"/>
      </c>
      <c r="H22" s="63"/>
      <c r="I22" s="63">
        <f t="shared" si="5"/>
      </c>
      <c r="J22" s="64">
        <f t="shared" si="6"/>
      </c>
    </row>
    <row r="23" spans="1:10" ht="17.25" customHeight="1" thickBot="1">
      <c r="A23" s="1">
        <v>15</v>
      </c>
      <c r="B23" s="43">
        <f t="shared" si="0"/>
      </c>
      <c r="C23" s="153">
        <f t="shared" si="1"/>
      </c>
      <c r="D23" s="154"/>
      <c r="E23" s="71">
        <f t="shared" si="2"/>
      </c>
      <c r="F23" s="72">
        <f t="shared" si="3"/>
      </c>
      <c r="G23" s="72">
        <f t="shared" si="4"/>
      </c>
      <c r="H23" s="72"/>
      <c r="I23" s="72">
        <f t="shared" si="5"/>
      </c>
      <c r="J23" s="73">
        <f t="shared" si="6"/>
      </c>
    </row>
    <row r="24" spans="1:10" ht="17.25" customHeight="1">
      <c r="A24" s="1">
        <v>16</v>
      </c>
      <c r="B24" s="41">
        <f t="shared" si="0"/>
      </c>
      <c r="C24" s="165">
        <f t="shared" si="1"/>
      </c>
      <c r="D24" s="166"/>
      <c r="E24" s="59">
        <f t="shared" si="2"/>
      </c>
      <c r="F24" s="60">
        <f t="shared" si="3"/>
      </c>
      <c r="G24" s="60">
        <f t="shared" si="4"/>
      </c>
      <c r="H24" s="60"/>
      <c r="I24" s="60">
        <f t="shared" si="5"/>
      </c>
      <c r="J24" s="61">
        <f t="shared" si="6"/>
      </c>
    </row>
    <row r="25" spans="1:10" ht="17.25" customHeight="1">
      <c r="A25" s="1">
        <v>17</v>
      </c>
      <c r="B25" s="39">
        <f t="shared" si="0"/>
      </c>
      <c r="C25" s="163">
        <f t="shared" si="1"/>
      </c>
      <c r="D25" s="164"/>
      <c r="E25" s="62">
        <f t="shared" si="2"/>
      </c>
      <c r="F25" s="63">
        <f t="shared" si="3"/>
      </c>
      <c r="G25" s="63">
        <f t="shared" si="4"/>
      </c>
      <c r="H25" s="63"/>
      <c r="I25" s="63">
        <f t="shared" si="5"/>
      </c>
      <c r="J25" s="64">
        <f t="shared" si="6"/>
      </c>
    </row>
    <row r="26" spans="1:10" ht="17.25" customHeight="1">
      <c r="A26" s="1">
        <v>18</v>
      </c>
      <c r="B26" s="39">
        <f t="shared" si="0"/>
      </c>
      <c r="C26" s="163">
        <f t="shared" si="1"/>
      </c>
      <c r="D26" s="164"/>
      <c r="E26" s="62">
        <f t="shared" si="2"/>
      </c>
      <c r="F26" s="63">
        <f t="shared" si="3"/>
      </c>
      <c r="G26" s="63">
        <f t="shared" si="4"/>
      </c>
      <c r="H26" s="63"/>
      <c r="I26" s="63">
        <f t="shared" si="5"/>
      </c>
      <c r="J26" s="64">
        <f t="shared" si="6"/>
      </c>
    </row>
    <row r="27" spans="1:10" ht="17.25" customHeight="1">
      <c r="A27" s="1">
        <v>19</v>
      </c>
      <c r="B27" s="39">
        <f t="shared" si="0"/>
      </c>
      <c r="C27" s="163">
        <f t="shared" si="1"/>
      </c>
      <c r="D27" s="164"/>
      <c r="E27" s="62">
        <f t="shared" si="2"/>
      </c>
      <c r="F27" s="63">
        <f t="shared" si="3"/>
      </c>
      <c r="G27" s="63">
        <f t="shared" si="4"/>
      </c>
      <c r="H27" s="63"/>
      <c r="I27" s="63">
        <f t="shared" si="5"/>
      </c>
      <c r="J27" s="64">
        <f t="shared" si="6"/>
      </c>
    </row>
    <row r="28" spans="1:11" ht="17.25" customHeight="1" thickBot="1">
      <c r="A28" s="1">
        <v>20</v>
      </c>
      <c r="B28" s="40">
        <f t="shared" si="0"/>
      </c>
      <c r="C28" s="153">
        <f t="shared" si="1"/>
      </c>
      <c r="D28" s="154"/>
      <c r="E28" s="65">
        <f t="shared" si="2"/>
      </c>
      <c r="F28" s="66">
        <f t="shared" si="3"/>
      </c>
      <c r="G28" s="66">
        <f t="shared" si="4"/>
      </c>
      <c r="H28" s="66"/>
      <c r="I28" s="66">
        <f t="shared" si="5"/>
      </c>
      <c r="J28" s="67">
        <f t="shared" si="6"/>
      </c>
      <c r="K28" s="1"/>
    </row>
    <row r="29" spans="1:10" ht="17.25" customHeight="1">
      <c r="A29" s="1">
        <v>21</v>
      </c>
      <c r="B29" s="42">
        <f t="shared" si="0"/>
      </c>
      <c r="C29" s="165">
        <f t="shared" si="1"/>
      </c>
      <c r="D29" s="166"/>
      <c r="E29" s="68">
        <f t="shared" si="2"/>
      </c>
      <c r="F29" s="69">
        <f t="shared" si="3"/>
      </c>
      <c r="G29" s="69">
        <f t="shared" si="4"/>
      </c>
      <c r="H29" s="69"/>
      <c r="I29" s="69">
        <f t="shared" si="5"/>
      </c>
      <c r="J29" s="70">
        <f t="shared" si="6"/>
      </c>
    </row>
    <row r="30" spans="1:10" ht="17.25" customHeight="1">
      <c r="A30" s="1">
        <v>22</v>
      </c>
      <c r="B30" s="39">
        <f t="shared" si="0"/>
      </c>
      <c r="C30" s="163">
        <f t="shared" si="1"/>
      </c>
      <c r="D30" s="164"/>
      <c r="E30" s="62">
        <f t="shared" si="2"/>
      </c>
      <c r="F30" s="63">
        <f t="shared" si="3"/>
      </c>
      <c r="G30" s="63">
        <f t="shared" si="4"/>
      </c>
      <c r="H30" s="63"/>
      <c r="I30" s="63">
        <f t="shared" si="5"/>
      </c>
      <c r="J30" s="64">
        <f t="shared" si="6"/>
      </c>
    </row>
    <row r="31" spans="1:10" ht="17.25" customHeight="1">
      <c r="A31" s="1">
        <v>23</v>
      </c>
      <c r="B31" s="39">
        <f t="shared" si="0"/>
      </c>
      <c r="C31" s="163">
        <f t="shared" si="1"/>
      </c>
      <c r="D31" s="164"/>
      <c r="E31" s="62">
        <f t="shared" si="2"/>
      </c>
      <c r="F31" s="63">
        <f t="shared" si="3"/>
      </c>
      <c r="G31" s="63">
        <f t="shared" si="4"/>
      </c>
      <c r="H31" s="63"/>
      <c r="I31" s="63">
        <f t="shared" si="5"/>
      </c>
      <c r="J31" s="64">
        <f t="shared" si="6"/>
      </c>
    </row>
    <row r="32" spans="1:10" ht="17.25" customHeight="1">
      <c r="A32" s="1">
        <v>24</v>
      </c>
      <c r="B32" s="39">
        <f t="shared" si="0"/>
      </c>
      <c r="C32" s="163">
        <f t="shared" si="1"/>
      </c>
      <c r="D32" s="164"/>
      <c r="E32" s="62">
        <f t="shared" si="2"/>
      </c>
      <c r="F32" s="63">
        <f t="shared" si="3"/>
      </c>
      <c r="G32" s="63">
        <f t="shared" si="4"/>
      </c>
      <c r="H32" s="63"/>
      <c r="I32" s="63">
        <f t="shared" si="5"/>
      </c>
      <c r="J32" s="64">
        <f t="shared" si="6"/>
      </c>
    </row>
    <row r="33" spans="1:10" ht="17.25" customHeight="1" thickBot="1">
      <c r="A33" s="1">
        <v>25</v>
      </c>
      <c r="B33" s="40">
        <f t="shared" si="0"/>
      </c>
      <c r="C33" s="153">
        <f t="shared" si="1"/>
      </c>
      <c r="D33" s="154"/>
      <c r="E33" s="74">
        <f t="shared" si="2"/>
      </c>
      <c r="F33" s="66">
        <f t="shared" si="3"/>
      </c>
      <c r="G33" s="66">
        <f t="shared" si="4"/>
      </c>
      <c r="H33" s="66"/>
      <c r="I33" s="66">
        <f t="shared" si="5"/>
      </c>
      <c r="J33" s="67">
        <f t="shared" si="6"/>
      </c>
    </row>
    <row r="34" spans="2:10" ht="17.25" customHeight="1">
      <c r="B34" s="75" t="s">
        <v>4</v>
      </c>
      <c r="C34" s="155"/>
      <c r="D34" s="156"/>
      <c r="E34" s="76" t="s">
        <v>141</v>
      </c>
      <c r="F34" s="76"/>
      <c r="G34" s="76"/>
      <c r="H34" s="77"/>
      <c r="I34" s="76" t="s">
        <v>11</v>
      </c>
      <c r="J34" s="78"/>
    </row>
    <row r="35" spans="2:10" ht="17.25" customHeight="1">
      <c r="B35" s="79"/>
      <c r="C35" s="157" t="s">
        <v>7</v>
      </c>
      <c r="D35" s="158"/>
      <c r="E35" s="114" t="str">
        <f>IF('基本情報'!$L$13=0,"（）",'基本情報'!$L$13)</f>
        <v>（）</v>
      </c>
      <c r="F35" s="80" t="s">
        <v>37</v>
      </c>
      <c r="G35" s="115" t="str">
        <f>IF('基本情報'!$L$13=0,"（）",'基本情報'!$H$12)</f>
        <v>（）</v>
      </c>
      <c r="H35" s="81" t="s">
        <v>36</v>
      </c>
      <c r="I35" s="159" t="str">
        <f>IF(OR('基本情報'!$M$13=0,'基本情報'!$M$13=""),"円",'基本情報'!$M$13)</f>
        <v>円</v>
      </c>
      <c r="J35" s="160"/>
    </row>
    <row r="36" spans="2:10" ht="17.25" customHeight="1">
      <c r="B36" s="79" t="s">
        <v>5</v>
      </c>
      <c r="C36" s="157" t="s">
        <v>14</v>
      </c>
      <c r="D36" s="158"/>
      <c r="E36" s="114" t="str">
        <f>IF('基本情報'!$B$14=0,"（）",'基本情報'!$B$14)</f>
        <v>（）</v>
      </c>
      <c r="F36" s="80" t="s">
        <v>37</v>
      </c>
      <c r="G36" s="115" t="str">
        <f>IF('基本情報'!$B$14=0,"（）",'基本情報'!$H$13)</f>
        <v>（）</v>
      </c>
      <c r="H36" s="81" t="s">
        <v>36</v>
      </c>
      <c r="I36" s="159" t="str">
        <f>IF(OR('基本情報'!$N$13=0,'基本情報'!$N$13=""),"円",'基本情報'!$N$13)</f>
        <v>円</v>
      </c>
      <c r="J36" s="160"/>
    </row>
    <row r="37" spans="2:10" ht="17.25" customHeight="1" thickBot="1">
      <c r="B37" s="79"/>
      <c r="C37" s="145" t="s">
        <v>8</v>
      </c>
      <c r="D37" s="146"/>
      <c r="E37" s="127" t="s">
        <v>127</v>
      </c>
      <c r="F37" s="128" t="s">
        <v>37</v>
      </c>
      <c r="G37" s="127" t="s">
        <v>127</v>
      </c>
      <c r="H37" s="129" t="s">
        <v>36</v>
      </c>
      <c r="I37" s="147" t="s">
        <v>24</v>
      </c>
      <c r="J37" s="148"/>
    </row>
    <row r="38" spans="2:10" ht="17.25" customHeight="1" thickBot="1">
      <c r="B38" s="83" t="s">
        <v>6</v>
      </c>
      <c r="C38" s="149"/>
      <c r="D38" s="150"/>
      <c r="E38" s="84" t="s">
        <v>10</v>
      </c>
      <c r="F38" s="84"/>
      <c r="G38" s="84"/>
      <c r="H38" s="54" t="s">
        <v>23</v>
      </c>
      <c r="I38" s="151" t="str">
        <f>IF(SUM('基本情報'!$M$13:$N$13)=0,"円",SUM('基本情報'!$M$13:$N$13))</f>
        <v>円</v>
      </c>
      <c r="J38" s="152"/>
    </row>
    <row r="39" ht="13.5" customHeight="1"/>
    <row r="40" spans="6:10" ht="22.5" customHeight="1" thickBot="1">
      <c r="F40" s="84"/>
      <c r="G40" s="85" t="s">
        <v>48</v>
      </c>
      <c r="H40" s="178">
        <f>IF(SUM('基本情報'!B12,'基本情報'!B14)=0,"",WIDECHAR(TEXT('基本情報'!B12*'基本情報'!H12+'基本情報'!B14*'基本情報'!H13,"#,#0")))</f>
      </c>
      <c r="I40" s="178"/>
      <c r="J40" s="86" t="s">
        <v>49</v>
      </c>
    </row>
    <row r="41" spans="2:9" ht="24" customHeight="1" thickBot="1">
      <c r="B41" s="176" t="s">
        <v>19</v>
      </c>
      <c r="C41" s="176"/>
      <c r="D41" s="177" t="str">
        <f>D1</f>
        <v>第５２回　豊川市陸上競技大会</v>
      </c>
      <c r="E41" s="177"/>
      <c r="F41" s="177"/>
      <c r="G41" s="177"/>
      <c r="H41" s="177"/>
      <c r="I41" s="2" t="s">
        <v>17</v>
      </c>
    </row>
    <row r="42" spans="2:10" ht="24" customHeight="1">
      <c r="B42" s="167" t="s">
        <v>18</v>
      </c>
      <c r="C42" s="167"/>
      <c r="D42" s="167" t="str">
        <f>D2</f>
        <v>平成 ３１ 年　４ 月　２１ 日 （ 日 ）</v>
      </c>
      <c r="E42" s="167"/>
      <c r="F42" s="167"/>
      <c r="G42" s="167"/>
      <c r="H42" s="167"/>
      <c r="J42" s="44">
        <f>IF(B49="","","Ｎｏ．２")</f>
      </c>
    </row>
    <row r="43" spans="2:10" ht="24" customHeight="1">
      <c r="B43" s="45" t="s">
        <v>45</v>
      </c>
      <c r="C43" s="46"/>
      <c r="D43" s="47"/>
      <c r="E43" s="47"/>
      <c r="F43" s="47"/>
      <c r="G43" s="47"/>
      <c r="H43" s="47"/>
      <c r="I43" s="47"/>
      <c r="J43" s="47"/>
    </row>
    <row r="44" spans="6:10" ht="24" customHeight="1">
      <c r="F44" s="48" t="s">
        <v>16</v>
      </c>
      <c r="G44" s="168">
        <f>G4</f>
      </c>
      <c r="H44" s="168"/>
      <c r="I44" s="168"/>
      <c r="J44" t="s">
        <v>15</v>
      </c>
    </row>
    <row r="45" spans="3:9" ht="21" customHeight="1">
      <c r="C45" s="49"/>
      <c r="I45" s="48" t="str">
        <f>I5</f>
        <v>ＴＥＬ　（　　　　　　）　－　（　　　　　　）　－　（　　　　　　　　　　）</v>
      </c>
    </row>
    <row r="46" spans="3:9" ht="21" customHeight="1" thickBot="1">
      <c r="C46" s="49"/>
      <c r="F46" s="48" t="s">
        <v>21</v>
      </c>
      <c r="G46" s="169">
        <f>G6</f>
      </c>
      <c r="H46" s="169"/>
      <c r="I46" s="169"/>
    </row>
    <row r="47" spans="2:10" ht="17.25" customHeight="1">
      <c r="B47" s="170" t="s">
        <v>12</v>
      </c>
      <c r="C47" s="172" t="s">
        <v>22</v>
      </c>
      <c r="D47" s="173"/>
      <c r="E47" s="50" t="s">
        <v>63</v>
      </c>
      <c r="F47" s="51"/>
      <c r="G47" s="52" t="s">
        <v>0</v>
      </c>
      <c r="H47" s="52" t="s">
        <v>1</v>
      </c>
      <c r="I47" s="52" t="s">
        <v>2</v>
      </c>
      <c r="J47" s="53" t="s">
        <v>3</v>
      </c>
    </row>
    <row r="48" spans="1:10" ht="17.25" customHeight="1" thickBot="1">
      <c r="A48" s="1" t="s">
        <v>77</v>
      </c>
      <c r="B48" s="171"/>
      <c r="C48" s="174"/>
      <c r="D48" s="175"/>
      <c r="E48" s="55" t="s">
        <v>50</v>
      </c>
      <c r="F48" s="56">
        <v>1</v>
      </c>
      <c r="G48" s="56">
        <v>2</v>
      </c>
      <c r="H48" s="56">
        <v>3</v>
      </c>
      <c r="I48" s="57" t="s">
        <v>13</v>
      </c>
      <c r="J48" s="58" t="s">
        <v>13</v>
      </c>
    </row>
    <row r="49" spans="1:10" ht="17.25" customHeight="1">
      <c r="A49" s="1">
        <v>26</v>
      </c>
      <c r="B49" s="38">
        <f aca="true" t="shared" si="7" ref="B49:B73">IF(ISNA(VLOOKUP($A49,参加男,4,0)),"",VLOOKUP($A49,参加男,4,0))</f>
      </c>
      <c r="C49" s="165">
        <f aca="true" t="shared" si="8" ref="C49:C73">IF(ISNA(VLOOKUP($A49,参加男,5,0)),"",VLOOKUP($A49,参加男,5,0))</f>
      </c>
      <c r="D49" s="166"/>
      <c r="E49" s="59">
        <f aca="true" t="shared" si="9" ref="E49:E73">IF(C49="","",VLOOKUP($A49,参加男,7,0))</f>
      </c>
      <c r="F49" s="60">
        <f aca="true" t="shared" si="10" ref="F49:F73">IF($C49="","",IF(VLOOKUP($A49,参加男,9,0)=0,"",VLOOKUP($A49,参加男,9,0)))</f>
      </c>
      <c r="G49" s="60">
        <f aca="true" t="shared" si="11" ref="G49:G73">IF($C49="","",IF(VLOOKUP($A49,参加男,11,0)=0,"",VLOOKUP($A49,参加男,11,0)))</f>
      </c>
      <c r="H49" s="60"/>
      <c r="I49" s="60">
        <f aca="true" t="shared" si="12" ref="I49:I73">IF(C49="","",VLOOKUP($A49,参加男,13,0))</f>
      </c>
      <c r="J49" s="61">
        <f aca="true" t="shared" si="13" ref="J49:J73">IF(C49="","",VLOOKUP($A49,参加男,15,0))</f>
      </c>
    </row>
    <row r="50" spans="1:10" ht="17.25" customHeight="1">
      <c r="A50" s="1">
        <v>27</v>
      </c>
      <c r="B50" s="39">
        <f t="shared" si="7"/>
      </c>
      <c r="C50" s="163">
        <f t="shared" si="8"/>
      </c>
      <c r="D50" s="164"/>
      <c r="E50" s="62">
        <f t="shared" si="9"/>
      </c>
      <c r="F50" s="63">
        <f t="shared" si="10"/>
      </c>
      <c r="G50" s="63">
        <f t="shared" si="11"/>
      </c>
      <c r="H50" s="63"/>
      <c r="I50" s="63">
        <f t="shared" si="12"/>
      </c>
      <c r="J50" s="64">
        <f t="shared" si="13"/>
      </c>
    </row>
    <row r="51" spans="1:10" ht="17.25" customHeight="1">
      <c r="A51" s="1">
        <v>28</v>
      </c>
      <c r="B51" s="39">
        <f t="shared" si="7"/>
      </c>
      <c r="C51" s="163">
        <f t="shared" si="8"/>
      </c>
      <c r="D51" s="164"/>
      <c r="E51" s="62">
        <f t="shared" si="9"/>
      </c>
      <c r="F51" s="63">
        <f t="shared" si="10"/>
      </c>
      <c r="G51" s="63">
        <f t="shared" si="11"/>
      </c>
      <c r="H51" s="63"/>
      <c r="I51" s="63">
        <f t="shared" si="12"/>
      </c>
      <c r="J51" s="64">
        <f t="shared" si="13"/>
      </c>
    </row>
    <row r="52" spans="1:10" ht="17.25" customHeight="1">
      <c r="A52" s="1">
        <v>29</v>
      </c>
      <c r="B52" s="39">
        <f t="shared" si="7"/>
      </c>
      <c r="C52" s="163">
        <f t="shared" si="8"/>
      </c>
      <c r="D52" s="164"/>
      <c r="E52" s="62">
        <f t="shared" si="9"/>
      </c>
      <c r="F52" s="63">
        <f t="shared" si="10"/>
      </c>
      <c r="G52" s="63">
        <f t="shared" si="11"/>
      </c>
      <c r="H52" s="63"/>
      <c r="I52" s="63">
        <f t="shared" si="12"/>
      </c>
      <c r="J52" s="64">
        <f t="shared" si="13"/>
      </c>
    </row>
    <row r="53" spans="1:10" ht="17.25" customHeight="1" thickBot="1">
      <c r="A53" s="1">
        <v>30</v>
      </c>
      <c r="B53" s="40">
        <f t="shared" si="7"/>
      </c>
      <c r="C53" s="153">
        <f t="shared" si="8"/>
      </c>
      <c r="D53" s="154"/>
      <c r="E53" s="65">
        <f t="shared" si="9"/>
      </c>
      <c r="F53" s="66">
        <f t="shared" si="10"/>
      </c>
      <c r="G53" s="66">
        <f t="shared" si="11"/>
      </c>
      <c r="H53" s="66"/>
      <c r="I53" s="66">
        <f t="shared" si="12"/>
      </c>
      <c r="J53" s="67">
        <f t="shared" si="13"/>
      </c>
    </row>
    <row r="54" spans="1:10" ht="17.25" customHeight="1">
      <c r="A54" s="1">
        <v>31</v>
      </c>
      <c r="B54" s="41">
        <f t="shared" si="7"/>
      </c>
      <c r="C54" s="165">
        <f t="shared" si="8"/>
      </c>
      <c r="D54" s="166"/>
      <c r="E54" s="59">
        <f t="shared" si="9"/>
      </c>
      <c r="F54" s="60">
        <f t="shared" si="10"/>
      </c>
      <c r="G54" s="60">
        <f t="shared" si="11"/>
      </c>
      <c r="H54" s="60"/>
      <c r="I54" s="60">
        <f t="shared" si="12"/>
      </c>
      <c r="J54" s="61">
        <f t="shared" si="13"/>
      </c>
    </row>
    <row r="55" spans="1:10" ht="17.25" customHeight="1">
      <c r="A55" s="1">
        <v>32</v>
      </c>
      <c r="B55" s="39">
        <f t="shared" si="7"/>
      </c>
      <c r="C55" s="163">
        <f t="shared" si="8"/>
      </c>
      <c r="D55" s="164"/>
      <c r="E55" s="62">
        <f t="shared" si="9"/>
      </c>
      <c r="F55" s="63">
        <f t="shared" si="10"/>
      </c>
      <c r="G55" s="63">
        <f t="shared" si="11"/>
      </c>
      <c r="H55" s="63"/>
      <c r="I55" s="63">
        <f t="shared" si="12"/>
      </c>
      <c r="J55" s="64">
        <f t="shared" si="13"/>
      </c>
    </row>
    <row r="56" spans="1:10" ht="17.25" customHeight="1">
      <c r="A56" s="1">
        <v>33</v>
      </c>
      <c r="B56" s="39">
        <f t="shared" si="7"/>
      </c>
      <c r="C56" s="163">
        <f t="shared" si="8"/>
      </c>
      <c r="D56" s="164"/>
      <c r="E56" s="62">
        <f t="shared" si="9"/>
      </c>
      <c r="F56" s="63">
        <f t="shared" si="10"/>
      </c>
      <c r="G56" s="63">
        <f t="shared" si="11"/>
      </c>
      <c r="H56" s="63"/>
      <c r="I56" s="63">
        <f t="shared" si="12"/>
      </c>
      <c r="J56" s="64">
        <f t="shared" si="13"/>
      </c>
    </row>
    <row r="57" spans="1:10" ht="17.25" customHeight="1">
      <c r="A57" s="1">
        <v>34</v>
      </c>
      <c r="B57" s="39">
        <f t="shared" si="7"/>
      </c>
      <c r="C57" s="163">
        <f t="shared" si="8"/>
      </c>
      <c r="D57" s="164"/>
      <c r="E57" s="62">
        <f t="shared" si="9"/>
      </c>
      <c r="F57" s="63">
        <f t="shared" si="10"/>
      </c>
      <c r="G57" s="63">
        <f t="shared" si="11"/>
      </c>
      <c r="H57" s="63"/>
      <c r="I57" s="63">
        <f t="shared" si="12"/>
      </c>
      <c r="J57" s="64">
        <f t="shared" si="13"/>
      </c>
    </row>
    <row r="58" spans="1:10" ht="17.25" customHeight="1" thickBot="1">
      <c r="A58" s="1">
        <v>35</v>
      </c>
      <c r="B58" s="40">
        <f t="shared" si="7"/>
      </c>
      <c r="C58" s="153">
        <f t="shared" si="8"/>
      </c>
      <c r="D58" s="154"/>
      <c r="E58" s="65">
        <f t="shared" si="9"/>
      </c>
      <c r="F58" s="66">
        <f t="shared" si="10"/>
      </c>
      <c r="G58" s="66">
        <f t="shared" si="11"/>
      </c>
      <c r="H58" s="66"/>
      <c r="I58" s="66">
        <f t="shared" si="12"/>
      </c>
      <c r="J58" s="67">
        <f t="shared" si="13"/>
      </c>
    </row>
    <row r="59" spans="1:10" ht="17.25" customHeight="1">
      <c r="A59" s="1">
        <v>36</v>
      </c>
      <c r="B59" s="42">
        <f t="shared" si="7"/>
      </c>
      <c r="C59" s="165">
        <f t="shared" si="8"/>
      </c>
      <c r="D59" s="166"/>
      <c r="E59" s="68">
        <f t="shared" si="9"/>
      </c>
      <c r="F59" s="69">
        <f t="shared" si="10"/>
      </c>
      <c r="G59" s="69">
        <f t="shared" si="11"/>
      </c>
      <c r="H59" s="69"/>
      <c r="I59" s="69">
        <f t="shared" si="12"/>
      </c>
      <c r="J59" s="70">
        <f t="shared" si="13"/>
      </c>
    </row>
    <row r="60" spans="1:10" ht="17.25" customHeight="1">
      <c r="A60" s="1">
        <v>37</v>
      </c>
      <c r="B60" s="39">
        <f t="shared" si="7"/>
      </c>
      <c r="C60" s="163">
        <f t="shared" si="8"/>
      </c>
      <c r="D60" s="164"/>
      <c r="E60" s="62">
        <f t="shared" si="9"/>
      </c>
      <c r="F60" s="63">
        <f t="shared" si="10"/>
      </c>
      <c r="G60" s="63">
        <f t="shared" si="11"/>
      </c>
      <c r="H60" s="63"/>
      <c r="I60" s="63">
        <f t="shared" si="12"/>
      </c>
      <c r="J60" s="64">
        <f t="shared" si="13"/>
      </c>
    </row>
    <row r="61" spans="1:10" ht="17.25" customHeight="1">
      <c r="A61" s="1">
        <v>38</v>
      </c>
      <c r="B61" s="39">
        <f t="shared" si="7"/>
      </c>
      <c r="C61" s="163">
        <f t="shared" si="8"/>
      </c>
      <c r="D61" s="164"/>
      <c r="E61" s="62">
        <f t="shared" si="9"/>
      </c>
      <c r="F61" s="63">
        <f t="shared" si="10"/>
      </c>
      <c r="G61" s="63">
        <f t="shared" si="11"/>
      </c>
      <c r="H61" s="63"/>
      <c r="I61" s="63">
        <f t="shared" si="12"/>
      </c>
      <c r="J61" s="64">
        <f t="shared" si="13"/>
      </c>
    </row>
    <row r="62" spans="1:10" ht="17.25" customHeight="1">
      <c r="A62" s="1">
        <v>39</v>
      </c>
      <c r="B62" s="39">
        <f t="shared" si="7"/>
      </c>
      <c r="C62" s="163">
        <f t="shared" si="8"/>
      </c>
      <c r="D62" s="164"/>
      <c r="E62" s="62">
        <f t="shared" si="9"/>
      </c>
      <c r="F62" s="63">
        <f t="shared" si="10"/>
      </c>
      <c r="G62" s="63">
        <f t="shared" si="11"/>
      </c>
      <c r="H62" s="63"/>
      <c r="I62" s="63">
        <f t="shared" si="12"/>
      </c>
      <c r="J62" s="64">
        <f t="shared" si="13"/>
      </c>
    </row>
    <row r="63" spans="1:10" ht="17.25" customHeight="1" thickBot="1">
      <c r="A63" s="1">
        <v>40</v>
      </c>
      <c r="B63" s="43">
        <f t="shared" si="7"/>
      </c>
      <c r="C63" s="153">
        <f t="shared" si="8"/>
      </c>
      <c r="D63" s="154"/>
      <c r="E63" s="71">
        <f t="shared" si="9"/>
      </c>
      <c r="F63" s="72">
        <f t="shared" si="10"/>
      </c>
      <c r="G63" s="72">
        <f t="shared" si="11"/>
      </c>
      <c r="H63" s="72"/>
      <c r="I63" s="72">
        <f t="shared" si="12"/>
      </c>
      <c r="J63" s="73">
        <f t="shared" si="13"/>
      </c>
    </row>
    <row r="64" spans="1:10" ht="17.25" customHeight="1">
      <c r="A64" s="1">
        <v>41</v>
      </c>
      <c r="B64" s="41">
        <f t="shared" si="7"/>
      </c>
      <c r="C64" s="165">
        <f t="shared" si="8"/>
      </c>
      <c r="D64" s="166"/>
      <c r="E64" s="59">
        <f t="shared" si="9"/>
      </c>
      <c r="F64" s="60">
        <f t="shared" si="10"/>
      </c>
      <c r="G64" s="60">
        <f t="shared" si="11"/>
      </c>
      <c r="H64" s="60"/>
      <c r="I64" s="60">
        <f t="shared" si="12"/>
      </c>
      <c r="J64" s="61">
        <f t="shared" si="13"/>
      </c>
    </row>
    <row r="65" spans="1:10" ht="17.25" customHeight="1">
      <c r="A65" s="1">
        <v>42</v>
      </c>
      <c r="B65" s="39">
        <f t="shared" si="7"/>
      </c>
      <c r="C65" s="163">
        <f t="shared" si="8"/>
      </c>
      <c r="D65" s="164"/>
      <c r="E65" s="62">
        <f t="shared" si="9"/>
      </c>
      <c r="F65" s="63">
        <f t="shared" si="10"/>
      </c>
      <c r="G65" s="63">
        <f t="shared" si="11"/>
      </c>
      <c r="H65" s="63"/>
      <c r="I65" s="63">
        <f t="shared" si="12"/>
      </c>
      <c r="J65" s="64">
        <f t="shared" si="13"/>
      </c>
    </row>
    <row r="66" spans="1:10" ht="17.25" customHeight="1">
      <c r="A66" s="1">
        <v>43</v>
      </c>
      <c r="B66" s="39">
        <f t="shared" si="7"/>
      </c>
      <c r="C66" s="163">
        <f t="shared" si="8"/>
      </c>
      <c r="D66" s="164"/>
      <c r="E66" s="62">
        <f t="shared" si="9"/>
      </c>
      <c r="F66" s="63">
        <f t="shared" si="10"/>
      </c>
      <c r="G66" s="63">
        <f t="shared" si="11"/>
      </c>
      <c r="H66" s="63"/>
      <c r="I66" s="63">
        <f t="shared" si="12"/>
      </c>
      <c r="J66" s="64">
        <f t="shared" si="13"/>
      </c>
    </row>
    <row r="67" spans="1:10" ht="17.25" customHeight="1">
      <c r="A67" s="1">
        <v>44</v>
      </c>
      <c r="B67" s="39">
        <f t="shared" si="7"/>
      </c>
      <c r="C67" s="163">
        <f t="shared" si="8"/>
      </c>
      <c r="D67" s="164"/>
      <c r="E67" s="62">
        <f t="shared" si="9"/>
      </c>
      <c r="F67" s="63">
        <f t="shared" si="10"/>
      </c>
      <c r="G67" s="63">
        <f t="shared" si="11"/>
      </c>
      <c r="H67" s="63"/>
      <c r="I67" s="63">
        <f t="shared" si="12"/>
      </c>
      <c r="J67" s="64">
        <f t="shared" si="13"/>
      </c>
    </row>
    <row r="68" spans="1:11" ht="17.25" customHeight="1" thickBot="1">
      <c r="A68" s="1">
        <v>45</v>
      </c>
      <c r="B68" s="40">
        <f t="shared" si="7"/>
      </c>
      <c r="C68" s="153">
        <f t="shared" si="8"/>
      </c>
      <c r="D68" s="154"/>
      <c r="E68" s="65">
        <f t="shared" si="9"/>
      </c>
      <c r="F68" s="66">
        <f t="shared" si="10"/>
      </c>
      <c r="G68" s="66">
        <f t="shared" si="11"/>
      </c>
      <c r="H68" s="66"/>
      <c r="I68" s="66">
        <f t="shared" si="12"/>
      </c>
      <c r="J68" s="67">
        <f t="shared" si="13"/>
      </c>
      <c r="K68" s="1"/>
    </row>
    <row r="69" spans="1:10" ht="17.25" customHeight="1">
      <c r="A69" s="1">
        <v>46</v>
      </c>
      <c r="B69" s="42">
        <f t="shared" si="7"/>
      </c>
      <c r="C69" s="165">
        <f t="shared" si="8"/>
      </c>
      <c r="D69" s="166"/>
      <c r="E69" s="68">
        <f t="shared" si="9"/>
      </c>
      <c r="F69" s="69">
        <f t="shared" si="10"/>
      </c>
      <c r="G69" s="69">
        <f t="shared" si="11"/>
      </c>
      <c r="H69" s="69"/>
      <c r="I69" s="69">
        <f t="shared" si="12"/>
      </c>
      <c r="J69" s="70">
        <f t="shared" si="13"/>
      </c>
    </row>
    <row r="70" spans="1:10" ht="17.25" customHeight="1">
      <c r="A70" s="1">
        <v>47</v>
      </c>
      <c r="B70" s="39">
        <f t="shared" si="7"/>
      </c>
      <c r="C70" s="163">
        <f t="shared" si="8"/>
      </c>
      <c r="D70" s="164"/>
      <c r="E70" s="62">
        <f t="shared" si="9"/>
      </c>
      <c r="F70" s="63">
        <f t="shared" si="10"/>
      </c>
      <c r="G70" s="63">
        <f t="shared" si="11"/>
      </c>
      <c r="H70" s="63"/>
      <c r="I70" s="63">
        <f t="shared" si="12"/>
      </c>
      <c r="J70" s="64">
        <f t="shared" si="13"/>
      </c>
    </row>
    <row r="71" spans="1:10" ht="17.25" customHeight="1">
      <c r="A71" s="1">
        <v>48</v>
      </c>
      <c r="B71" s="39">
        <f t="shared" si="7"/>
      </c>
      <c r="C71" s="163">
        <f t="shared" si="8"/>
      </c>
      <c r="D71" s="164"/>
      <c r="E71" s="62">
        <f t="shared" si="9"/>
      </c>
      <c r="F71" s="63">
        <f t="shared" si="10"/>
      </c>
      <c r="G71" s="63">
        <f t="shared" si="11"/>
      </c>
      <c r="H71" s="63"/>
      <c r="I71" s="63">
        <f t="shared" si="12"/>
      </c>
      <c r="J71" s="64">
        <f t="shared" si="13"/>
      </c>
    </row>
    <row r="72" spans="1:10" ht="17.25" customHeight="1">
      <c r="A72" s="1">
        <v>49</v>
      </c>
      <c r="B72" s="39">
        <f t="shared" si="7"/>
      </c>
      <c r="C72" s="163">
        <f t="shared" si="8"/>
      </c>
      <c r="D72" s="164"/>
      <c r="E72" s="62">
        <f t="shared" si="9"/>
      </c>
      <c r="F72" s="63">
        <f t="shared" si="10"/>
      </c>
      <c r="G72" s="63">
        <f t="shared" si="11"/>
      </c>
      <c r="H72" s="63"/>
      <c r="I72" s="63">
        <f t="shared" si="12"/>
      </c>
      <c r="J72" s="64">
        <f t="shared" si="13"/>
      </c>
    </row>
    <row r="73" spans="1:10" ht="17.25" customHeight="1" thickBot="1">
      <c r="A73" s="1">
        <v>50</v>
      </c>
      <c r="B73" s="40">
        <f t="shared" si="7"/>
      </c>
      <c r="C73" s="153">
        <f t="shared" si="8"/>
      </c>
      <c r="D73" s="154"/>
      <c r="E73" s="74">
        <f t="shared" si="9"/>
      </c>
      <c r="F73" s="66">
        <f t="shared" si="10"/>
      </c>
      <c r="G73" s="66">
        <f t="shared" si="11"/>
      </c>
      <c r="H73" s="66"/>
      <c r="I73" s="66">
        <f t="shared" si="12"/>
      </c>
      <c r="J73" s="67">
        <f t="shared" si="13"/>
      </c>
    </row>
    <row r="74" spans="2:10" ht="17.25" customHeight="1">
      <c r="B74" s="75" t="s">
        <v>4</v>
      </c>
      <c r="C74" s="155"/>
      <c r="D74" s="156"/>
      <c r="E74" s="76" t="s">
        <v>141</v>
      </c>
      <c r="F74" s="76"/>
      <c r="G74" s="76"/>
      <c r="H74" s="77"/>
      <c r="I74" s="76" t="s">
        <v>11</v>
      </c>
      <c r="J74" s="78"/>
    </row>
    <row r="75" spans="2:10" ht="17.25" customHeight="1">
      <c r="B75" s="79"/>
      <c r="C75" s="157" t="s">
        <v>7</v>
      </c>
      <c r="D75" s="158"/>
      <c r="E75" s="114" t="str">
        <f>IF('基本情報'!$L$14=0,"（）",'基本情報'!$L$14)</f>
        <v>（）</v>
      </c>
      <c r="F75" s="80" t="s">
        <v>37</v>
      </c>
      <c r="G75" s="115" t="str">
        <f>IF('基本情報'!$L$14=0,"（）",'基本情報'!$H$12)</f>
        <v>（）</v>
      </c>
      <c r="H75" s="81" t="s">
        <v>36</v>
      </c>
      <c r="I75" s="159" t="str">
        <f>IF(OR('基本情報'!$M$14=0,'基本情報'!$M$14=""),"円",'基本情報'!$M$14)</f>
        <v>円</v>
      </c>
      <c r="J75" s="160"/>
    </row>
    <row r="76" spans="2:10" ht="17.25" customHeight="1">
      <c r="B76" s="79" t="s">
        <v>5</v>
      </c>
      <c r="C76" s="157" t="s">
        <v>14</v>
      </c>
      <c r="D76" s="158"/>
      <c r="E76" s="120" t="s">
        <v>97</v>
      </c>
      <c r="F76" s="80" t="s">
        <v>37</v>
      </c>
      <c r="G76" s="115" t="s">
        <v>97</v>
      </c>
      <c r="H76" s="81" t="s">
        <v>36</v>
      </c>
      <c r="I76" s="161" t="s">
        <v>24</v>
      </c>
      <c r="J76" s="162"/>
    </row>
    <row r="77" spans="2:10" ht="17.25" customHeight="1" thickBot="1">
      <c r="B77" s="79"/>
      <c r="C77" s="145" t="s">
        <v>8</v>
      </c>
      <c r="D77" s="146"/>
      <c r="E77" s="130" t="s">
        <v>97</v>
      </c>
      <c r="F77" s="131" t="s">
        <v>37</v>
      </c>
      <c r="G77" s="130" t="s">
        <v>97</v>
      </c>
      <c r="H77" s="132" t="s">
        <v>36</v>
      </c>
      <c r="I77" s="147" t="s">
        <v>24</v>
      </c>
      <c r="J77" s="148"/>
    </row>
    <row r="78" spans="2:10" ht="17.25" customHeight="1" thickBot="1">
      <c r="B78" s="83" t="s">
        <v>6</v>
      </c>
      <c r="C78" s="149"/>
      <c r="D78" s="150"/>
      <c r="E78" s="84" t="s">
        <v>10</v>
      </c>
      <c r="F78" s="84"/>
      <c r="G78" s="84"/>
      <c r="H78" s="54" t="s">
        <v>23</v>
      </c>
      <c r="I78" s="151" t="str">
        <f>IF('基本情報'!$M$14=0,"円",'基本情報'!$M$14)</f>
        <v>円</v>
      </c>
      <c r="J78" s="152"/>
    </row>
    <row r="79" ht="13.5" customHeight="1"/>
    <row r="80" spans="6:10" ht="22.5" customHeight="1" thickBot="1">
      <c r="F80" s="84"/>
      <c r="G80" s="85" t="s">
        <v>48</v>
      </c>
      <c r="H80" s="178"/>
      <c r="I80" s="178"/>
      <c r="J80" s="86" t="s">
        <v>49</v>
      </c>
    </row>
    <row r="81" spans="2:9" ht="24" customHeight="1" thickBot="1">
      <c r="B81" s="176" t="s">
        <v>19</v>
      </c>
      <c r="C81" s="176"/>
      <c r="D81" s="177" t="str">
        <f>D41</f>
        <v>第５２回　豊川市陸上競技大会</v>
      </c>
      <c r="E81" s="177"/>
      <c r="F81" s="177"/>
      <c r="G81" s="177"/>
      <c r="H81" s="177"/>
      <c r="I81" s="2" t="s">
        <v>17</v>
      </c>
    </row>
    <row r="82" spans="2:10" ht="24" customHeight="1">
      <c r="B82" s="167" t="s">
        <v>18</v>
      </c>
      <c r="C82" s="167"/>
      <c r="D82" s="167" t="str">
        <f>D42</f>
        <v>平成 ３１ 年　４ 月　２１ 日 （ 日 ）</v>
      </c>
      <c r="E82" s="167"/>
      <c r="F82" s="167"/>
      <c r="G82" s="167"/>
      <c r="H82" s="167"/>
      <c r="J82" s="44">
        <f>IF(B89="","","Ｎｏ．３")</f>
      </c>
    </row>
    <row r="83" spans="2:10" ht="24" customHeight="1">
      <c r="B83" s="45" t="s">
        <v>45</v>
      </c>
      <c r="C83" s="46"/>
      <c r="D83" s="47"/>
      <c r="E83" s="47"/>
      <c r="F83" s="47"/>
      <c r="G83" s="47"/>
      <c r="H83" s="47"/>
      <c r="I83" s="47"/>
      <c r="J83" s="47"/>
    </row>
    <row r="84" spans="6:10" ht="24" customHeight="1">
      <c r="F84" s="48" t="s">
        <v>16</v>
      </c>
      <c r="G84" s="168">
        <f>G44</f>
      </c>
      <c r="H84" s="168"/>
      <c r="I84" s="168"/>
      <c r="J84" t="s">
        <v>15</v>
      </c>
    </row>
    <row r="85" spans="3:9" ht="21" customHeight="1">
      <c r="C85" s="49"/>
      <c r="I85" s="48" t="str">
        <f>I45</f>
        <v>ＴＥＬ　（　　　　　　）　－　（　　　　　　）　－　（　　　　　　　　　　）</v>
      </c>
    </row>
    <row r="86" spans="3:9" ht="21" customHeight="1" thickBot="1">
      <c r="C86" s="49"/>
      <c r="F86" s="48" t="s">
        <v>21</v>
      </c>
      <c r="G86" s="169">
        <f>G46</f>
      </c>
      <c r="H86" s="169"/>
      <c r="I86" s="169"/>
    </row>
    <row r="87" spans="2:10" ht="17.25" customHeight="1">
      <c r="B87" s="170" t="s">
        <v>12</v>
      </c>
      <c r="C87" s="172" t="s">
        <v>22</v>
      </c>
      <c r="D87" s="173"/>
      <c r="E87" s="50" t="s">
        <v>63</v>
      </c>
      <c r="F87" s="51"/>
      <c r="G87" s="52" t="s">
        <v>0</v>
      </c>
      <c r="H87" s="52" t="s">
        <v>1</v>
      </c>
      <c r="I87" s="52" t="s">
        <v>2</v>
      </c>
      <c r="J87" s="53" t="s">
        <v>3</v>
      </c>
    </row>
    <row r="88" spans="1:10" ht="17.25" customHeight="1" thickBot="1">
      <c r="A88" s="1" t="s">
        <v>77</v>
      </c>
      <c r="B88" s="171"/>
      <c r="C88" s="174"/>
      <c r="D88" s="175"/>
      <c r="E88" s="55" t="s">
        <v>50</v>
      </c>
      <c r="F88" s="56">
        <v>1</v>
      </c>
      <c r="G88" s="56">
        <v>2</v>
      </c>
      <c r="H88" s="56">
        <v>3</v>
      </c>
      <c r="I88" s="57" t="s">
        <v>13</v>
      </c>
      <c r="J88" s="58" t="s">
        <v>13</v>
      </c>
    </row>
    <row r="89" spans="1:10" ht="17.25" customHeight="1">
      <c r="A89" s="1">
        <v>51</v>
      </c>
      <c r="B89" s="38">
        <f aca="true" t="shared" si="14" ref="B89:B113">IF(ISNA(VLOOKUP($A89,参加男,4,0)),"",VLOOKUP($A89,参加男,4,0))</f>
      </c>
      <c r="C89" s="165">
        <f aca="true" t="shared" si="15" ref="C89:C113">IF(ISNA(VLOOKUP($A89,参加男,5,0)),"",VLOOKUP($A89,参加男,5,0))</f>
      </c>
      <c r="D89" s="166"/>
      <c r="E89" s="59">
        <f aca="true" t="shared" si="16" ref="E89:E113">IF(C89="","",VLOOKUP($A89,参加男,7,0))</f>
      </c>
      <c r="F89" s="60">
        <f aca="true" t="shared" si="17" ref="F89:F113">IF($C89="","",IF(VLOOKUP($A89,参加男,9,0)=0,"",VLOOKUP($A89,参加男,9,0)))</f>
      </c>
      <c r="G89" s="60">
        <f aca="true" t="shared" si="18" ref="G89:G113">IF($C89="","",IF(VLOOKUP($A89,参加男,11,0)=0,"",VLOOKUP($A89,参加男,11,0)))</f>
      </c>
      <c r="H89" s="60"/>
      <c r="I89" s="60">
        <f aca="true" t="shared" si="19" ref="I89:I113">IF(C89="","",VLOOKUP($A89,参加男,13,0))</f>
      </c>
      <c r="J89" s="61">
        <f aca="true" t="shared" si="20" ref="J89:J113">IF(C89="","",VLOOKUP($A89,参加男,15,0))</f>
      </c>
    </row>
    <row r="90" spans="1:10" ht="17.25" customHeight="1">
      <c r="A90" s="1">
        <v>52</v>
      </c>
      <c r="B90" s="39">
        <f t="shared" si="14"/>
      </c>
      <c r="C90" s="163">
        <f t="shared" si="15"/>
      </c>
      <c r="D90" s="164"/>
      <c r="E90" s="62">
        <f t="shared" si="16"/>
      </c>
      <c r="F90" s="63">
        <f t="shared" si="17"/>
      </c>
      <c r="G90" s="63">
        <f t="shared" si="18"/>
      </c>
      <c r="H90" s="63"/>
      <c r="I90" s="63">
        <f t="shared" si="19"/>
      </c>
      <c r="J90" s="64">
        <f t="shared" si="20"/>
      </c>
    </row>
    <row r="91" spans="1:10" ht="17.25" customHeight="1">
      <c r="A91" s="1">
        <v>53</v>
      </c>
      <c r="B91" s="39">
        <f t="shared" si="14"/>
      </c>
      <c r="C91" s="163">
        <f t="shared" si="15"/>
      </c>
      <c r="D91" s="164"/>
      <c r="E91" s="62">
        <f t="shared" si="16"/>
      </c>
      <c r="F91" s="63">
        <f t="shared" si="17"/>
      </c>
      <c r="G91" s="63">
        <f t="shared" si="18"/>
      </c>
      <c r="H91" s="63"/>
      <c r="I91" s="63">
        <f t="shared" si="19"/>
      </c>
      <c r="J91" s="64">
        <f t="shared" si="20"/>
      </c>
    </row>
    <row r="92" spans="1:10" ht="17.25" customHeight="1">
      <c r="A92" s="1">
        <v>54</v>
      </c>
      <c r="B92" s="39">
        <f t="shared" si="14"/>
      </c>
      <c r="C92" s="163">
        <f t="shared" si="15"/>
      </c>
      <c r="D92" s="164"/>
      <c r="E92" s="62">
        <f t="shared" si="16"/>
      </c>
      <c r="F92" s="63">
        <f t="shared" si="17"/>
      </c>
      <c r="G92" s="63">
        <f t="shared" si="18"/>
      </c>
      <c r="H92" s="63"/>
      <c r="I92" s="63">
        <f t="shared" si="19"/>
      </c>
      <c r="J92" s="64">
        <f t="shared" si="20"/>
      </c>
    </row>
    <row r="93" spans="1:10" ht="17.25" customHeight="1" thickBot="1">
      <c r="A93" s="1">
        <v>55</v>
      </c>
      <c r="B93" s="40">
        <f t="shared" si="14"/>
      </c>
      <c r="C93" s="153">
        <f t="shared" si="15"/>
      </c>
      <c r="D93" s="154"/>
      <c r="E93" s="65">
        <f t="shared" si="16"/>
      </c>
      <c r="F93" s="66">
        <f t="shared" si="17"/>
      </c>
      <c r="G93" s="66">
        <f t="shared" si="18"/>
      </c>
      <c r="H93" s="66"/>
      <c r="I93" s="66">
        <f t="shared" si="19"/>
      </c>
      <c r="J93" s="67">
        <f t="shared" si="20"/>
      </c>
    </row>
    <row r="94" spans="1:10" ht="17.25" customHeight="1">
      <c r="A94" s="1">
        <v>56</v>
      </c>
      <c r="B94" s="41">
        <f t="shared" si="14"/>
      </c>
      <c r="C94" s="165">
        <f t="shared" si="15"/>
      </c>
      <c r="D94" s="166"/>
      <c r="E94" s="59">
        <f t="shared" si="16"/>
      </c>
      <c r="F94" s="60">
        <f t="shared" si="17"/>
      </c>
      <c r="G94" s="60">
        <f t="shared" si="18"/>
      </c>
      <c r="H94" s="60"/>
      <c r="I94" s="60">
        <f t="shared" si="19"/>
      </c>
      <c r="J94" s="61">
        <f t="shared" si="20"/>
      </c>
    </row>
    <row r="95" spans="1:10" ht="17.25" customHeight="1">
      <c r="A95" s="1">
        <v>57</v>
      </c>
      <c r="B95" s="39">
        <f t="shared" si="14"/>
      </c>
      <c r="C95" s="163">
        <f t="shared" si="15"/>
      </c>
      <c r="D95" s="164"/>
      <c r="E95" s="62">
        <f t="shared" si="16"/>
      </c>
      <c r="F95" s="63">
        <f t="shared" si="17"/>
      </c>
      <c r="G95" s="63">
        <f t="shared" si="18"/>
      </c>
      <c r="H95" s="63"/>
      <c r="I95" s="63">
        <f t="shared" si="19"/>
      </c>
      <c r="J95" s="64">
        <f t="shared" si="20"/>
      </c>
    </row>
    <row r="96" spans="1:10" ht="17.25" customHeight="1">
      <c r="A96" s="1">
        <v>58</v>
      </c>
      <c r="B96" s="39">
        <f t="shared" si="14"/>
      </c>
      <c r="C96" s="163">
        <f t="shared" si="15"/>
      </c>
      <c r="D96" s="164"/>
      <c r="E96" s="62">
        <f t="shared" si="16"/>
      </c>
      <c r="F96" s="63">
        <f t="shared" si="17"/>
      </c>
      <c r="G96" s="63">
        <f t="shared" si="18"/>
      </c>
      <c r="H96" s="63"/>
      <c r="I96" s="63">
        <f t="shared" si="19"/>
      </c>
      <c r="J96" s="64">
        <f t="shared" si="20"/>
      </c>
    </row>
    <row r="97" spans="1:10" ht="17.25" customHeight="1">
      <c r="A97" s="1">
        <v>59</v>
      </c>
      <c r="B97" s="39">
        <f t="shared" si="14"/>
      </c>
      <c r="C97" s="163">
        <f t="shared" si="15"/>
      </c>
      <c r="D97" s="164"/>
      <c r="E97" s="62">
        <f t="shared" si="16"/>
      </c>
      <c r="F97" s="63">
        <f t="shared" si="17"/>
      </c>
      <c r="G97" s="63">
        <f t="shared" si="18"/>
      </c>
      <c r="H97" s="63"/>
      <c r="I97" s="63">
        <f t="shared" si="19"/>
      </c>
      <c r="J97" s="64">
        <f t="shared" si="20"/>
      </c>
    </row>
    <row r="98" spans="1:10" ht="17.25" customHeight="1" thickBot="1">
      <c r="A98" s="1">
        <v>60</v>
      </c>
      <c r="B98" s="40">
        <f t="shared" si="14"/>
      </c>
      <c r="C98" s="153">
        <f t="shared" si="15"/>
      </c>
      <c r="D98" s="154"/>
      <c r="E98" s="65">
        <f t="shared" si="16"/>
      </c>
      <c r="F98" s="66">
        <f t="shared" si="17"/>
      </c>
      <c r="G98" s="66">
        <f t="shared" si="18"/>
      </c>
      <c r="H98" s="66"/>
      <c r="I98" s="66">
        <f t="shared" si="19"/>
      </c>
      <c r="J98" s="67">
        <f t="shared" si="20"/>
      </c>
    </row>
    <row r="99" spans="1:10" ht="17.25" customHeight="1">
      <c r="A99" s="1">
        <v>61</v>
      </c>
      <c r="B99" s="42">
        <f t="shared" si="14"/>
      </c>
      <c r="C99" s="165">
        <f t="shared" si="15"/>
      </c>
      <c r="D99" s="166"/>
      <c r="E99" s="68">
        <f t="shared" si="16"/>
      </c>
      <c r="F99" s="69">
        <f t="shared" si="17"/>
      </c>
      <c r="G99" s="69">
        <f t="shared" si="18"/>
      </c>
      <c r="H99" s="69"/>
      <c r="I99" s="69">
        <f t="shared" si="19"/>
      </c>
      <c r="J99" s="70">
        <f t="shared" si="20"/>
      </c>
    </row>
    <row r="100" spans="1:10" ht="17.25" customHeight="1">
      <c r="A100" s="1">
        <v>62</v>
      </c>
      <c r="B100" s="39">
        <f t="shared" si="14"/>
      </c>
      <c r="C100" s="163">
        <f t="shared" si="15"/>
      </c>
      <c r="D100" s="164"/>
      <c r="E100" s="62">
        <f t="shared" si="16"/>
      </c>
      <c r="F100" s="63">
        <f t="shared" si="17"/>
      </c>
      <c r="G100" s="63">
        <f t="shared" si="18"/>
      </c>
      <c r="H100" s="63"/>
      <c r="I100" s="63">
        <f t="shared" si="19"/>
      </c>
      <c r="J100" s="64">
        <f t="shared" si="20"/>
      </c>
    </row>
    <row r="101" spans="1:10" ht="17.25" customHeight="1">
      <c r="A101" s="1">
        <v>63</v>
      </c>
      <c r="B101" s="39">
        <f t="shared" si="14"/>
      </c>
      <c r="C101" s="163">
        <f t="shared" si="15"/>
      </c>
      <c r="D101" s="164"/>
      <c r="E101" s="62">
        <f t="shared" si="16"/>
      </c>
      <c r="F101" s="63">
        <f t="shared" si="17"/>
      </c>
      <c r="G101" s="63">
        <f t="shared" si="18"/>
      </c>
      <c r="H101" s="63"/>
      <c r="I101" s="63">
        <f t="shared" si="19"/>
      </c>
      <c r="J101" s="64">
        <f t="shared" si="20"/>
      </c>
    </row>
    <row r="102" spans="1:10" ht="17.25" customHeight="1">
      <c r="A102" s="1">
        <v>64</v>
      </c>
      <c r="B102" s="39">
        <f t="shared" si="14"/>
      </c>
      <c r="C102" s="163">
        <f t="shared" si="15"/>
      </c>
      <c r="D102" s="164"/>
      <c r="E102" s="62">
        <f t="shared" si="16"/>
      </c>
      <c r="F102" s="63">
        <f t="shared" si="17"/>
      </c>
      <c r="G102" s="63">
        <f t="shared" si="18"/>
      </c>
      <c r="H102" s="63"/>
      <c r="I102" s="63">
        <f t="shared" si="19"/>
      </c>
      <c r="J102" s="64">
        <f t="shared" si="20"/>
      </c>
    </row>
    <row r="103" spans="1:10" ht="17.25" customHeight="1" thickBot="1">
      <c r="A103" s="1">
        <v>65</v>
      </c>
      <c r="B103" s="43">
        <f t="shared" si="14"/>
      </c>
      <c r="C103" s="153">
        <f t="shared" si="15"/>
      </c>
      <c r="D103" s="154"/>
      <c r="E103" s="71">
        <f t="shared" si="16"/>
      </c>
      <c r="F103" s="72">
        <f t="shared" si="17"/>
      </c>
      <c r="G103" s="72">
        <f t="shared" si="18"/>
      </c>
      <c r="H103" s="72"/>
      <c r="I103" s="72">
        <f t="shared" si="19"/>
      </c>
      <c r="J103" s="73">
        <f t="shared" si="20"/>
      </c>
    </row>
    <row r="104" spans="1:10" ht="17.25" customHeight="1">
      <c r="A104" s="1">
        <v>66</v>
      </c>
      <c r="B104" s="41">
        <f t="shared" si="14"/>
      </c>
      <c r="C104" s="165">
        <f t="shared" si="15"/>
      </c>
      <c r="D104" s="166"/>
      <c r="E104" s="59">
        <f t="shared" si="16"/>
      </c>
      <c r="F104" s="60">
        <f t="shared" si="17"/>
      </c>
      <c r="G104" s="60">
        <f t="shared" si="18"/>
      </c>
      <c r="H104" s="60"/>
      <c r="I104" s="60">
        <f t="shared" si="19"/>
      </c>
      <c r="J104" s="61">
        <f t="shared" si="20"/>
      </c>
    </row>
    <row r="105" spans="1:10" ht="17.25" customHeight="1">
      <c r="A105" s="1">
        <v>67</v>
      </c>
      <c r="B105" s="39">
        <f t="shared" si="14"/>
      </c>
      <c r="C105" s="163">
        <f t="shared" si="15"/>
      </c>
      <c r="D105" s="164"/>
      <c r="E105" s="62">
        <f t="shared" si="16"/>
      </c>
      <c r="F105" s="63">
        <f t="shared" si="17"/>
      </c>
      <c r="G105" s="63">
        <f t="shared" si="18"/>
      </c>
      <c r="H105" s="63"/>
      <c r="I105" s="63">
        <f t="shared" si="19"/>
      </c>
      <c r="J105" s="64">
        <f t="shared" si="20"/>
      </c>
    </row>
    <row r="106" spans="1:10" ht="17.25" customHeight="1">
      <c r="A106" s="1">
        <v>68</v>
      </c>
      <c r="B106" s="39">
        <f t="shared" si="14"/>
      </c>
      <c r="C106" s="163">
        <f t="shared" si="15"/>
      </c>
      <c r="D106" s="164"/>
      <c r="E106" s="62">
        <f t="shared" si="16"/>
      </c>
      <c r="F106" s="63">
        <f t="shared" si="17"/>
      </c>
      <c r="G106" s="63">
        <f t="shared" si="18"/>
      </c>
      <c r="H106" s="63"/>
      <c r="I106" s="63">
        <f t="shared" si="19"/>
      </c>
      <c r="J106" s="64">
        <f t="shared" si="20"/>
      </c>
    </row>
    <row r="107" spans="1:10" ht="17.25" customHeight="1">
      <c r="A107" s="1">
        <v>69</v>
      </c>
      <c r="B107" s="39">
        <f t="shared" si="14"/>
      </c>
      <c r="C107" s="163">
        <f t="shared" si="15"/>
      </c>
      <c r="D107" s="164"/>
      <c r="E107" s="62">
        <f t="shared" si="16"/>
      </c>
      <c r="F107" s="63">
        <f t="shared" si="17"/>
      </c>
      <c r="G107" s="63">
        <f t="shared" si="18"/>
      </c>
      <c r="H107" s="63"/>
      <c r="I107" s="63">
        <f t="shared" si="19"/>
      </c>
      <c r="J107" s="64">
        <f t="shared" si="20"/>
      </c>
    </row>
    <row r="108" spans="1:11" ht="17.25" customHeight="1" thickBot="1">
      <c r="A108" s="1">
        <v>70</v>
      </c>
      <c r="B108" s="40">
        <f t="shared" si="14"/>
      </c>
      <c r="C108" s="153">
        <f t="shared" si="15"/>
      </c>
      <c r="D108" s="154"/>
      <c r="E108" s="65">
        <f t="shared" si="16"/>
      </c>
      <c r="F108" s="66">
        <f t="shared" si="17"/>
      </c>
      <c r="G108" s="66">
        <f t="shared" si="18"/>
      </c>
      <c r="H108" s="66"/>
      <c r="I108" s="66">
        <f t="shared" si="19"/>
      </c>
      <c r="J108" s="67">
        <f t="shared" si="20"/>
      </c>
      <c r="K108" s="1"/>
    </row>
    <row r="109" spans="1:10" ht="17.25" customHeight="1">
      <c r="A109" s="1">
        <v>71</v>
      </c>
      <c r="B109" s="42">
        <f t="shared" si="14"/>
      </c>
      <c r="C109" s="165">
        <f t="shared" si="15"/>
      </c>
      <c r="D109" s="166"/>
      <c r="E109" s="68">
        <f t="shared" si="16"/>
      </c>
      <c r="F109" s="69">
        <f t="shared" si="17"/>
      </c>
      <c r="G109" s="69">
        <f t="shared" si="18"/>
      </c>
      <c r="H109" s="69"/>
      <c r="I109" s="69">
        <f t="shared" si="19"/>
      </c>
      <c r="J109" s="70">
        <f t="shared" si="20"/>
      </c>
    </row>
    <row r="110" spans="1:10" ht="17.25" customHeight="1">
      <c r="A110" s="1">
        <v>72</v>
      </c>
      <c r="B110" s="39">
        <f t="shared" si="14"/>
      </c>
      <c r="C110" s="163">
        <f t="shared" si="15"/>
      </c>
      <c r="D110" s="164"/>
      <c r="E110" s="62">
        <f t="shared" si="16"/>
      </c>
      <c r="F110" s="63">
        <f t="shared" si="17"/>
      </c>
      <c r="G110" s="63">
        <f t="shared" si="18"/>
      </c>
      <c r="H110" s="63"/>
      <c r="I110" s="63">
        <f t="shared" si="19"/>
      </c>
      <c r="J110" s="64">
        <f t="shared" si="20"/>
      </c>
    </row>
    <row r="111" spans="1:10" ht="17.25" customHeight="1">
      <c r="A111" s="1">
        <v>73</v>
      </c>
      <c r="B111" s="39">
        <f t="shared" si="14"/>
      </c>
      <c r="C111" s="163">
        <f t="shared" si="15"/>
      </c>
      <c r="D111" s="164"/>
      <c r="E111" s="62">
        <f t="shared" si="16"/>
      </c>
      <c r="F111" s="63">
        <f t="shared" si="17"/>
      </c>
      <c r="G111" s="63">
        <f t="shared" si="18"/>
      </c>
      <c r="H111" s="63"/>
      <c r="I111" s="63">
        <f t="shared" si="19"/>
      </c>
      <c r="J111" s="64">
        <f t="shared" si="20"/>
      </c>
    </row>
    <row r="112" spans="1:10" ht="17.25" customHeight="1">
      <c r="A112" s="1">
        <v>74</v>
      </c>
      <c r="B112" s="39">
        <f t="shared" si="14"/>
      </c>
      <c r="C112" s="163">
        <f t="shared" si="15"/>
      </c>
      <c r="D112" s="164"/>
      <c r="E112" s="62">
        <f t="shared" si="16"/>
      </c>
      <c r="F112" s="63">
        <f t="shared" si="17"/>
      </c>
      <c r="G112" s="63">
        <f t="shared" si="18"/>
      </c>
      <c r="H112" s="63"/>
      <c r="I112" s="63">
        <f t="shared" si="19"/>
      </c>
      <c r="J112" s="64">
        <f t="shared" si="20"/>
      </c>
    </row>
    <row r="113" spans="1:10" ht="17.25" customHeight="1" thickBot="1">
      <c r="A113" s="1">
        <v>75</v>
      </c>
      <c r="B113" s="40">
        <f t="shared" si="14"/>
      </c>
      <c r="C113" s="153">
        <f t="shared" si="15"/>
      </c>
      <c r="D113" s="154"/>
      <c r="E113" s="74">
        <f t="shared" si="16"/>
      </c>
      <c r="F113" s="66">
        <f t="shared" si="17"/>
      </c>
      <c r="G113" s="66">
        <f t="shared" si="18"/>
      </c>
      <c r="H113" s="66"/>
      <c r="I113" s="66">
        <f t="shared" si="19"/>
      </c>
      <c r="J113" s="67">
        <f t="shared" si="20"/>
      </c>
    </row>
    <row r="114" spans="2:10" ht="17.25" customHeight="1">
      <c r="B114" s="75" t="s">
        <v>4</v>
      </c>
      <c r="C114" s="155"/>
      <c r="D114" s="156"/>
      <c r="E114" s="76" t="s">
        <v>141</v>
      </c>
      <c r="F114" s="76"/>
      <c r="G114" s="76"/>
      <c r="H114" s="77"/>
      <c r="I114" s="76" t="s">
        <v>11</v>
      </c>
      <c r="J114" s="78"/>
    </row>
    <row r="115" spans="2:10" ht="17.25" customHeight="1">
      <c r="B115" s="79"/>
      <c r="C115" s="157" t="s">
        <v>7</v>
      </c>
      <c r="D115" s="158"/>
      <c r="E115" s="114" t="str">
        <f>IF('基本情報'!$L$15=0,"（）",'基本情報'!$L$15)</f>
        <v>（）</v>
      </c>
      <c r="F115" s="80" t="s">
        <v>37</v>
      </c>
      <c r="G115" s="115" t="str">
        <f>IF('基本情報'!$L$15=0,"（）",'基本情報'!$H$12)</f>
        <v>（）</v>
      </c>
      <c r="H115" s="81" t="s">
        <v>36</v>
      </c>
      <c r="I115" s="159" t="str">
        <f>IF(OR('基本情報'!$M$15=0,'基本情報'!$M$15=""),"円",'基本情報'!$M$15)</f>
        <v>円</v>
      </c>
      <c r="J115" s="160"/>
    </row>
    <row r="116" spans="2:10" ht="17.25" customHeight="1">
      <c r="B116" s="79" t="s">
        <v>5</v>
      </c>
      <c r="C116" s="157" t="s">
        <v>14</v>
      </c>
      <c r="D116" s="158"/>
      <c r="E116" s="120" t="s">
        <v>97</v>
      </c>
      <c r="F116" s="80" t="s">
        <v>37</v>
      </c>
      <c r="G116" s="115" t="s">
        <v>97</v>
      </c>
      <c r="H116" s="81" t="s">
        <v>36</v>
      </c>
      <c r="I116" s="161" t="s">
        <v>24</v>
      </c>
      <c r="J116" s="162"/>
    </row>
    <row r="117" spans="2:10" ht="17.25" customHeight="1" thickBot="1">
      <c r="B117" s="79"/>
      <c r="C117" s="145" t="s">
        <v>8</v>
      </c>
      <c r="D117" s="146"/>
      <c r="E117" s="130" t="s">
        <v>97</v>
      </c>
      <c r="F117" s="131" t="s">
        <v>37</v>
      </c>
      <c r="G117" s="130" t="s">
        <v>97</v>
      </c>
      <c r="H117" s="132" t="s">
        <v>36</v>
      </c>
      <c r="I117" s="147" t="s">
        <v>24</v>
      </c>
      <c r="J117" s="148"/>
    </row>
    <row r="118" spans="2:10" ht="17.25" customHeight="1" thickBot="1">
      <c r="B118" s="83" t="s">
        <v>6</v>
      </c>
      <c r="C118" s="149"/>
      <c r="D118" s="150"/>
      <c r="E118" s="84" t="s">
        <v>10</v>
      </c>
      <c r="F118" s="84"/>
      <c r="G118" s="84"/>
      <c r="H118" s="54" t="s">
        <v>23</v>
      </c>
      <c r="I118" s="151" t="str">
        <f>IF('基本情報'!$M$15=0,"円",'基本情報'!$M$15)</f>
        <v>円</v>
      </c>
      <c r="J118" s="152"/>
    </row>
    <row r="119" ht="13.5" customHeight="1"/>
    <row r="120" spans="6:10" ht="22.5" customHeight="1" thickBot="1">
      <c r="F120" s="84"/>
      <c r="G120" s="85" t="s">
        <v>48</v>
      </c>
      <c r="H120" s="178"/>
      <c r="I120" s="178"/>
      <c r="J120" s="86" t="s">
        <v>49</v>
      </c>
    </row>
  </sheetData>
  <sheetProtection sheet="1" selectLockedCells="1"/>
  <mergeCells count="129">
    <mergeCell ref="H120:I120"/>
    <mergeCell ref="I35:J35"/>
    <mergeCell ref="I36:J36"/>
    <mergeCell ref="I37:J37"/>
    <mergeCell ref="I38:J38"/>
    <mergeCell ref="H40:I40"/>
    <mergeCell ref="H80:I80"/>
    <mergeCell ref="C33:D33"/>
    <mergeCell ref="C34:D34"/>
    <mergeCell ref="C35:D35"/>
    <mergeCell ref="C36:D36"/>
    <mergeCell ref="C37:D37"/>
    <mergeCell ref="C38:D38"/>
    <mergeCell ref="C27:D27"/>
    <mergeCell ref="C28:D28"/>
    <mergeCell ref="C29:D29"/>
    <mergeCell ref="C30:D30"/>
    <mergeCell ref="C31:D31"/>
    <mergeCell ref="C32:D32"/>
    <mergeCell ref="C21:D21"/>
    <mergeCell ref="C22:D22"/>
    <mergeCell ref="C23:D23"/>
    <mergeCell ref="C24:D24"/>
    <mergeCell ref="C25:D25"/>
    <mergeCell ref="C26:D26"/>
    <mergeCell ref="C15:D15"/>
    <mergeCell ref="C16:D16"/>
    <mergeCell ref="C17:D17"/>
    <mergeCell ref="C18:D18"/>
    <mergeCell ref="C19:D19"/>
    <mergeCell ref="C20:D20"/>
    <mergeCell ref="C10:D10"/>
    <mergeCell ref="C11:D11"/>
    <mergeCell ref="G4:I4"/>
    <mergeCell ref="C12:D12"/>
    <mergeCell ref="C13:D13"/>
    <mergeCell ref="C14:D14"/>
    <mergeCell ref="B1:C1"/>
    <mergeCell ref="B2:C2"/>
    <mergeCell ref="D2:H2"/>
    <mergeCell ref="D1:H1"/>
    <mergeCell ref="G6:I6"/>
    <mergeCell ref="B41:C41"/>
    <mergeCell ref="D41:H41"/>
    <mergeCell ref="B7:B8"/>
    <mergeCell ref="C7:D8"/>
    <mergeCell ref="C9:D9"/>
    <mergeCell ref="B42:C42"/>
    <mergeCell ref="D42:H42"/>
    <mergeCell ref="G44:I44"/>
    <mergeCell ref="G46:I46"/>
    <mergeCell ref="B47:B48"/>
    <mergeCell ref="C47: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I75:J75"/>
    <mergeCell ref="C76:D76"/>
    <mergeCell ref="I76:J76"/>
    <mergeCell ref="C77:D77"/>
    <mergeCell ref="I77:J77"/>
    <mergeCell ref="C78:D78"/>
    <mergeCell ref="I78:J78"/>
    <mergeCell ref="B81:C81"/>
    <mergeCell ref="D81:H81"/>
    <mergeCell ref="B82:C82"/>
    <mergeCell ref="D82:H82"/>
    <mergeCell ref="G84:I84"/>
    <mergeCell ref="G86:I86"/>
    <mergeCell ref="B87:B88"/>
    <mergeCell ref="C87: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7:D117"/>
    <mergeCell ref="I117:J117"/>
    <mergeCell ref="C118:D118"/>
    <mergeCell ref="I118:J118"/>
    <mergeCell ref="C113:D113"/>
    <mergeCell ref="C114:D114"/>
    <mergeCell ref="C115:D115"/>
    <mergeCell ref="I115:J115"/>
    <mergeCell ref="C116:D116"/>
    <mergeCell ref="I116:J116"/>
  </mergeCells>
  <dataValidations count="1">
    <dataValidation allowBlank="1" showInputMessage="1" showErrorMessage="1" imeMode="off" sqref="B89:B113"/>
  </dataValidations>
  <printOptions horizontalCentered="1"/>
  <pageMargins left="0.5905511811023623" right="0.5905511811023623" top="0.7874015748031497" bottom="0.5905511811023623" header="0.5118110236220472" footer="0.5118110236220472"/>
  <pageSetup horizontalDpi="600" verticalDpi="600" orientation="portrait" paperSize="9" r:id="rId1"/>
  <rowBreaks count="2" manualBreakCount="2">
    <brk id="40" min="1" max="9" man="1"/>
    <brk id="80" min="1" max="9" man="1"/>
  </rowBreaks>
</worksheet>
</file>

<file path=xl/worksheets/sheet5.xml><?xml version="1.0" encoding="utf-8"?>
<worksheet xmlns="http://schemas.openxmlformats.org/spreadsheetml/2006/main" xmlns:r="http://schemas.openxmlformats.org/officeDocument/2006/relationships">
  <sheetPr codeName="Sheet5"/>
  <dimension ref="A1:K80"/>
  <sheetViews>
    <sheetView showZeros="0" view="pageBreakPreview" zoomScale="60" zoomScalePageLayoutView="0" workbookViewId="0" topLeftCell="B1">
      <selection activeCell="B9" sqref="B9"/>
    </sheetView>
  </sheetViews>
  <sheetFormatPr defaultColWidth="9.00390625" defaultRowHeight="13.5"/>
  <cols>
    <col min="1" max="1" width="4.625" style="1" hidden="1" customWidth="1"/>
    <col min="2" max="2" width="9.00390625" style="0" customWidth="1"/>
    <col min="3" max="3" width="4.625" style="0" customWidth="1"/>
    <col min="4" max="4" width="12.625" style="0" customWidth="1"/>
    <col min="5" max="10" width="10.625" style="0" customWidth="1"/>
  </cols>
  <sheetData>
    <row r="1" spans="2:9" ht="24" customHeight="1" thickBot="1">
      <c r="B1" s="176" t="s">
        <v>19</v>
      </c>
      <c r="C1" s="176"/>
      <c r="D1" s="177" t="str">
        <f>IF('基本情報'!B6="","",'基本情報'!B6)</f>
        <v>第５２回　豊川市陸上競技大会</v>
      </c>
      <c r="E1" s="177"/>
      <c r="F1" s="177"/>
      <c r="G1" s="177"/>
      <c r="H1" s="177"/>
      <c r="I1" s="2" t="s">
        <v>96</v>
      </c>
    </row>
    <row r="2" spans="2:10" ht="24" customHeight="1">
      <c r="B2" s="167" t="s">
        <v>18</v>
      </c>
      <c r="C2" s="167"/>
      <c r="D2" s="167" t="str">
        <f>IF('基本情報'!C7="","月　　　　　　　　日　（　　　）",IF('基本情報'!C8="","平成 "&amp;WIDECHAR('基本情報'!C7)&amp;" 年　"&amp;WIDECHAR('基本情報'!E7)&amp;" 月　"&amp;WIDECHAR('基本情報'!G7)&amp;" 日 （ "&amp;'基本情報'!I7&amp;" ）","平成"&amp;WIDECHAR('基本情報'!C7)&amp;"年"&amp;WIDECHAR('基本情報'!E7)&amp;"月"&amp;WIDECHAR('基本情報'!G7)&amp;"日（"&amp;WIDECHAR('基本情報'!I7)&amp;"） ～ "&amp;WIDECHAR('基本情報'!E8)&amp;"月"&amp;WIDECHAR('基本情報'!G8)&amp;"日（"&amp;WIDECHAR('基本情報'!I8)&amp;"）"))</f>
        <v>平成 ３１ 年　４ 月　２１ 日 （ 日 ）</v>
      </c>
      <c r="E2" s="167"/>
      <c r="F2" s="167"/>
      <c r="G2" s="167"/>
      <c r="H2" s="167"/>
      <c r="J2" s="44">
        <f>IF(B49="","","Ｎｏ．１")</f>
      </c>
    </row>
    <row r="3" spans="2:10" ht="24" customHeight="1">
      <c r="B3" s="87" t="s">
        <v>51</v>
      </c>
      <c r="C3" s="46"/>
      <c r="D3" s="47"/>
      <c r="E3" s="47"/>
      <c r="F3" s="47"/>
      <c r="G3" s="47"/>
      <c r="H3" s="47"/>
      <c r="I3" s="47"/>
      <c r="J3" s="47"/>
    </row>
    <row r="4" spans="6:10" ht="24" customHeight="1">
      <c r="F4" s="48" t="s">
        <v>16</v>
      </c>
      <c r="G4" s="168">
        <f>IF('基本情報'!B1="","",'基本情報'!B1)</f>
      </c>
      <c r="H4" s="168"/>
      <c r="I4" s="168"/>
      <c r="J4" t="s">
        <v>15</v>
      </c>
    </row>
    <row r="5" spans="3:9" ht="21" customHeight="1">
      <c r="C5" s="49"/>
      <c r="I5" s="48" t="str">
        <f>IF('基本情報'!B2="","ＴＥＬ　（　　　　　　）　－　（　　　　　　）　－　（　　　　　　　　　　）","ＴＥＬ　（ 　　"&amp;WIDECHAR('基本情報'!B2)&amp;"　　 ）－（　　　"&amp;WIDECHAR('基本情報'!E2)&amp;"　　　）－（　　　"&amp;WIDECHAR('基本情報'!G2)&amp;"　　　）")</f>
        <v>ＴＥＬ　（　　　　　　）　－　（　　　　　　）　－　（　　　　　　　　　　）</v>
      </c>
    </row>
    <row r="6" spans="3:9" ht="21" customHeight="1" thickBot="1">
      <c r="C6" s="49"/>
      <c r="F6" s="48" t="s">
        <v>21</v>
      </c>
      <c r="G6" s="169">
        <f>IF('基本情報'!B3="","",'基本情報'!B3)</f>
      </c>
      <c r="H6" s="169"/>
      <c r="I6" s="169"/>
    </row>
    <row r="7" spans="2:10" ht="17.25" customHeight="1">
      <c r="B7" s="170" t="s">
        <v>12</v>
      </c>
      <c r="C7" s="172" t="s">
        <v>22</v>
      </c>
      <c r="D7" s="173"/>
      <c r="E7" s="50" t="s">
        <v>63</v>
      </c>
      <c r="F7" s="51"/>
      <c r="G7" s="52" t="s">
        <v>0</v>
      </c>
      <c r="H7" s="52" t="s">
        <v>1</v>
      </c>
      <c r="I7" s="52" t="s">
        <v>2</v>
      </c>
      <c r="J7" s="53" t="s">
        <v>3</v>
      </c>
    </row>
    <row r="8" spans="1:10" ht="17.25" customHeight="1" thickBot="1">
      <c r="A8" s="1" t="s">
        <v>77</v>
      </c>
      <c r="B8" s="171"/>
      <c r="C8" s="174"/>
      <c r="D8" s="175"/>
      <c r="E8" s="55" t="s">
        <v>50</v>
      </c>
      <c r="F8" s="56">
        <v>1</v>
      </c>
      <c r="G8" s="56">
        <v>2</v>
      </c>
      <c r="H8" s="56">
        <v>3</v>
      </c>
      <c r="I8" s="57" t="s">
        <v>13</v>
      </c>
      <c r="J8" s="58" t="s">
        <v>13</v>
      </c>
    </row>
    <row r="9" spans="1:10" ht="17.25" customHeight="1">
      <c r="A9" s="1">
        <v>1</v>
      </c>
      <c r="B9" s="88">
        <f aca="true" t="shared" si="0" ref="B9:B33">IF(ISNA(VLOOKUP($A9,参加女,3,0)),"",VLOOKUP($A9,参加女,3,0))</f>
      </c>
      <c r="C9" s="179">
        <f aca="true" t="shared" si="1" ref="C9:C33">IF(ISNA(VLOOKUP($A9,参加女,4,0)),"",VLOOKUP($A9,参加女,4,0))</f>
      </c>
      <c r="D9" s="180"/>
      <c r="E9" s="89">
        <f aca="true" t="shared" si="2" ref="E9:E33">IF(C9="","",VLOOKUP($A9,参加女,6,0))</f>
      </c>
      <c r="F9" s="90">
        <f aca="true" t="shared" si="3" ref="F9:F33">IF($C9="","",IF(VLOOKUP($A9,参加女,8,0)=0,"",VLOOKUP($A9,参加女,8,0)))</f>
      </c>
      <c r="G9" s="90">
        <f aca="true" t="shared" si="4" ref="G9:G33">IF($C9="","",IF(VLOOKUP($A9,参加女,10,0)=0,"",VLOOKUP($A9,参加女,10,0)))</f>
      </c>
      <c r="H9" s="90"/>
      <c r="I9" s="90">
        <f aca="true" t="shared" si="5" ref="I9:I33">IF(C9="","",VLOOKUP($A9,参加女,12,0))</f>
      </c>
      <c r="J9" s="91">
        <f aca="true" t="shared" si="6" ref="J9:J33">IF(C9="","",VLOOKUP($A9,参加女,14,0))</f>
      </c>
    </row>
    <row r="10" spans="1:10" ht="17.25" customHeight="1">
      <c r="A10" s="1">
        <v>2</v>
      </c>
      <c r="B10" s="92">
        <f t="shared" si="0"/>
      </c>
      <c r="C10" s="181">
        <f t="shared" si="1"/>
      </c>
      <c r="D10" s="182"/>
      <c r="E10" s="93">
        <f t="shared" si="2"/>
      </c>
      <c r="F10" s="94">
        <f t="shared" si="3"/>
      </c>
      <c r="G10" s="94">
        <f t="shared" si="4"/>
      </c>
      <c r="H10" s="94"/>
      <c r="I10" s="94">
        <f t="shared" si="5"/>
      </c>
      <c r="J10" s="95">
        <f t="shared" si="6"/>
      </c>
    </row>
    <row r="11" spans="1:10" ht="17.25" customHeight="1">
      <c r="A11" s="1">
        <v>3</v>
      </c>
      <c r="B11" s="92">
        <f t="shared" si="0"/>
      </c>
      <c r="C11" s="181">
        <f t="shared" si="1"/>
      </c>
      <c r="D11" s="182"/>
      <c r="E11" s="93">
        <f t="shared" si="2"/>
      </c>
      <c r="F11" s="94">
        <f t="shared" si="3"/>
      </c>
      <c r="G11" s="94">
        <f t="shared" si="4"/>
      </c>
      <c r="H11" s="94"/>
      <c r="I11" s="94">
        <f t="shared" si="5"/>
      </c>
      <c r="J11" s="95">
        <f t="shared" si="6"/>
      </c>
    </row>
    <row r="12" spans="1:10" ht="17.25" customHeight="1">
      <c r="A12" s="1">
        <v>4</v>
      </c>
      <c r="B12" s="92">
        <f t="shared" si="0"/>
      </c>
      <c r="C12" s="181">
        <f t="shared" si="1"/>
      </c>
      <c r="D12" s="182"/>
      <c r="E12" s="93">
        <f t="shared" si="2"/>
      </c>
      <c r="F12" s="94">
        <f t="shared" si="3"/>
      </c>
      <c r="G12" s="94">
        <f t="shared" si="4"/>
      </c>
      <c r="H12" s="94"/>
      <c r="I12" s="94">
        <f t="shared" si="5"/>
      </c>
      <c r="J12" s="95">
        <f t="shared" si="6"/>
      </c>
    </row>
    <row r="13" spans="1:10" ht="17.25" customHeight="1" thickBot="1">
      <c r="A13" s="1">
        <v>5</v>
      </c>
      <c r="B13" s="96">
        <f t="shared" si="0"/>
      </c>
      <c r="C13" s="183">
        <f t="shared" si="1"/>
      </c>
      <c r="D13" s="184"/>
      <c r="E13" s="97">
        <f t="shared" si="2"/>
      </c>
      <c r="F13" s="98">
        <f t="shared" si="3"/>
      </c>
      <c r="G13" s="98">
        <f t="shared" si="4"/>
      </c>
      <c r="H13" s="98"/>
      <c r="I13" s="98">
        <f t="shared" si="5"/>
      </c>
      <c r="J13" s="99">
        <f t="shared" si="6"/>
      </c>
    </row>
    <row r="14" spans="1:10" ht="17.25" customHeight="1">
      <c r="A14" s="1">
        <v>6</v>
      </c>
      <c r="B14" s="100">
        <f t="shared" si="0"/>
      </c>
      <c r="C14" s="179">
        <f t="shared" si="1"/>
      </c>
      <c r="D14" s="180"/>
      <c r="E14" s="89">
        <f t="shared" si="2"/>
      </c>
      <c r="F14" s="90">
        <f t="shared" si="3"/>
      </c>
      <c r="G14" s="90">
        <f t="shared" si="4"/>
      </c>
      <c r="H14" s="90"/>
      <c r="I14" s="90">
        <f t="shared" si="5"/>
      </c>
      <c r="J14" s="91">
        <f t="shared" si="6"/>
      </c>
    </row>
    <row r="15" spans="1:10" ht="17.25" customHeight="1">
      <c r="A15" s="1">
        <v>7</v>
      </c>
      <c r="B15" s="92">
        <f t="shared" si="0"/>
      </c>
      <c r="C15" s="181">
        <f t="shared" si="1"/>
      </c>
      <c r="D15" s="182"/>
      <c r="E15" s="93">
        <f t="shared" si="2"/>
      </c>
      <c r="F15" s="94">
        <f t="shared" si="3"/>
      </c>
      <c r="G15" s="94">
        <f t="shared" si="4"/>
      </c>
      <c r="H15" s="94"/>
      <c r="I15" s="94">
        <f t="shared" si="5"/>
      </c>
      <c r="J15" s="95">
        <f t="shared" si="6"/>
      </c>
    </row>
    <row r="16" spans="1:10" ht="17.25" customHeight="1">
      <c r="A16" s="1">
        <v>8</v>
      </c>
      <c r="B16" s="92">
        <f t="shared" si="0"/>
      </c>
      <c r="C16" s="181">
        <f t="shared" si="1"/>
      </c>
      <c r="D16" s="182"/>
      <c r="E16" s="93">
        <f t="shared" si="2"/>
      </c>
      <c r="F16" s="94">
        <f t="shared" si="3"/>
      </c>
      <c r="G16" s="94">
        <f t="shared" si="4"/>
      </c>
      <c r="H16" s="94"/>
      <c r="I16" s="94">
        <f t="shared" si="5"/>
      </c>
      <c r="J16" s="95">
        <f t="shared" si="6"/>
      </c>
    </row>
    <row r="17" spans="1:10" ht="17.25" customHeight="1">
      <c r="A17" s="1">
        <v>9</v>
      </c>
      <c r="B17" s="92">
        <f t="shared" si="0"/>
      </c>
      <c r="C17" s="181">
        <f t="shared" si="1"/>
      </c>
      <c r="D17" s="182"/>
      <c r="E17" s="93">
        <f t="shared" si="2"/>
      </c>
      <c r="F17" s="94">
        <f t="shared" si="3"/>
      </c>
      <c r="G17" s="94">
        <f t="shared" si="4"/>
      </c>
      <c r="H17" s="94"/>
      <c r="I17" s="94">
        <f t="shared" si="5"/>
      </c>
      <c r="J17" s="95">
        <f t="shared" si="6"/>
      </c>
    </row>
    <row r="18" spans="1:10" ht="17.25" customHeight="1" thickBot="1">
      <c r="A18" s="1">
        <v>10</v>
      </c>
      <c r="B18" s="96">
        <f t="shared" si="0"/>
      </c>
      <c r="C18" s="183">
        <f t="shared" si="1"/>
      </c>
      <c r="D18" s="184"/>
      <c r="E18" s="97">
        <f t="shared" si="2"/>
      </c>
      <c r="F18" s="98">
        <f t="shared" si="3"/>
      </c>
      <c r="G18" s="98">
        <f t="shared" si="4"/>
      </c>
      <c r="H18" s="98"/>
      <c r="I18" s="98">
        <f t="shared" si="5"/>
      </c>
      <c r="J18" s="99">
        <f t="shared" si="6"/>
      </c>
    </row>
    <row r="19" spans="1:10" ht="17.25" customHeight="1">
      <c r="A19" s="1">
        <v>11</v>
      </c>
      <c r="B19" s="101">
        <f t="shared" si="0"/>
      </c>
      <c r="C19" s="179">
        <f t="shared" si="1"/>
      </c>
      <c r="D19" s="180"/>
      <c r="E19" s="102">
        <f t="shared" si="2"/>
      </c>
      <c r="F19" s="103">
        <f t="shared" si="3"/>
      </c>
      <c r="G19" s="103">
        <f t="shared" si="4"/>
      </c>
      <c r="H19" s="103"/>
      <c r="I19" s="103">
        <f t="shared" si="5"/>
      </c>
      <c r="J19" s="104">
        <f t="shared" si="6"/>
      </c>
    </row>
    <row r="20" spans="1:10" ht="17.25" customHeight="1">
      <c r="A20" s="1">
        <v>12</v>
      </c>
      <c r="B20" s="92">
        <f t="shared" si="0"/>
      </c>
      <c r="C20" s="181">
        <f t="shared" si="1"/>
      </c>
      <c r="D20" s="182"/>
      <c r="E20" s="93">
        <f t="shared" si="2"/>
      </c>
      <c r="F20" s="94">
        <f t="shared" si="3"/>
      </c>
      <c r="G20" s="94">
        <f t="shared" si="4"/>
      </c>
      <c r="H20" s="94"/>
      <c r="I20" s="94">
        <f t="shared" si="5"/>
      </c>
      <c r="J20" s="95">
        <f t="shared" si="6"/>
      </c>
    </row>
    <row r="21" spans="1:10" ht="17.25" customHeight="1">
      <c r="A21" s="1">
        <v>13</v>
      </c>
      <c r="B21" s="92">
        <f t="shared" si="0"/>
      </c>
      <c r="C21" s="181">
        <f t="shared" si="1"/>
      </c>
      <c r="D21" s="182"/>
      <c r="E21" s="93">
        <f t="shared" si="2"/>
      </c>
      <c r="F21" s="94">
        <f t="shared" si="3"/>
      </c>
      <c r="G21" s="94">
        <f t="shared" si="4"/>
      </c>
      <c r="H21" s="94"/>
      <c r="I21" s="94">
        <f t="shared" si="5"/>
      </c>
      <c r="J21" s="95">
        <f t="shared" si="6"/>
      </c>
    </row>
    <row r="22" spans="1:10" ht="17.25" customHeight="1">
      <c r="A22" s="1">
        <v>14</v>
      </c>
      <c r="B22" s="92">
        <f t="shared" si="0"/>
      </c>
      <c r="C22" s="181">
        <f t="shared" si="1"/>
      </c>
      <c r="D22" s="182"/>
      <c r="E22" s="93">
        <f t="shared" si="2"/>
      </c>
      <c r="F22" s="94">
        <f t="shared" si="3"/>
      </c>
      <c r="G22" s="94">
        <f t="shared" si="4"/>
      </c>
      <c r="H22" s="94"/>
      <c r="I22" s="94">
        <f t="shared" si="5"/>
      </c>
      <c r="J22" s="95">
        <f t="shared" si="6"/>
      </c>
    </row>
    <row r="23" spans="1:10" ht="17.25" customHeight="1" thickBot="1">
      <c r="A23" s="1">
        <v>15</v>
      </c>
      <c r="B23" s="105">
        <f t="shared" si="0"/>
      </c>
      <c r="C23" s="183">
        <f t="shared" si="1"/>
      </c>
      <c r="D23" s="184"/>
      <c r="E23" s="106">
        <f t="shared" si="2"/>
      </c>
      <c r="F23" s="107">
        <f t="shared" si="3"/>
      </c>
      <c r="G23" s="107">
        <f t="shared" si="4"/>
      </c>
      <c r="H23" s="107"/>
      <c r="I23" s="107">
        <f t="shared" si="5"/>
      </c>
      <c r="J23" s="108">
        <f t="shared" si="6"/>
      </c>
    </row>
    <row r="24" spans="1:10" ht="17.25" customHeight="1">
      <c r="A24" s="1">
        <v>16</v>
      </c>
      <c r="B24" s="100">
        <f t="shared" si="0"/>
      </c>
      <c r="C24" s="179">
        <f t="shared" si="1"/>
      </c>
      <c r="D24" s="180"/>
      <c r="E24" s="89">
        <f t="shared" si="2"/>
      </c>
      <c r="F24" s="90">
        <f t="shared" si="3"/>
      </c>
      <c r="G24" s="90">
        <f t="shared" si="4"/>
      </c>
      <c r="H24" s="90"/>
      <c r="I24" s="90">
        <f t="shared" si="5"/>
      </c>
      <c r="J24" s="91">
        <f t="shared" si="6"/>
      </c>
    </row>
    <row r="25" spans="1:10" ht="17.25" customHeight="1">
      <c r="A25" s="1">
        <v>17</v>
      </c>
      <c r="B25" s="92">
        <f t="shared" si="0"/>
      </c>
      <c r="C25" s="181">
        <f t="shared" si="1"/>
      </c>
      <c r="D25" s="182"/>
      <c r="E25" s="93">
        <f t="shared" si="2"/>
      </c>
      <c r="F25" s="94">
        <f t="shared" si="3"/>
      </c>
      <c r="G25" s="94">
        <f t="shared" si="4"/>
      </c>
      <c r="H25" s="94"/>
      <c r="I25" s="94">
        <f t="shared" si="5"/>
      </c>
      <c r="J25" s="95">
        <f t="shared" si="6"/>
      </c>
    </row>
    <row r="26" spans="1:10" ht="17.25" customHeight="1">
      <c r="A26" s="1">
        <v>18</v>
      </c>
      <c r="B26" s="92">
        <f t="shared" si="0"/>
      </c>
      <c r="C26" s="181">
        <f t="shared" si="1"/>
      </c>
      <c r="D26" s="182"/>
      <c r="E26" s="93">
        <f t="shared" si="2"/>
      </c>
      <c r="F26" s="94">
        <f t="shared" si="3"/>
      </c>
      <c r="G26" s="94">
        <f t="shared" si="4"/>
      </c>
      <c r="H26" s="94"/>
      <c r="I26" s="94">
        <f t="shared" si="5"/>
      </c>
      <c r="J26" s="95">
        <f t="shared" si="6"/>
      </c>
    </row>
    <row r="27" spans="1:10" ht="17.25" customHeight="1">
      <c r="A27" s="1">
        <v>19</v>
      </c>
      <c r="B27" s="92">
        <f t="shared" si="0"/>
      </c>
      <c r="C27" s="181">
        <f t="shared" si="1"/>
      </c>
      <c r="D27" s="182"/>
      <c r="E27" s="93">
        <f t="shared" si="2"/>
      </c>
      <c r="F27" s="94">
        <f t="shared" si="3"/>
      </c>
      <c r="G27" s="94">
        <f t="shared" si="4"/>
      </c>
      <c r="H27" s="94"/>
      <c r="I27" s="94">
        <f t="shared" si="5"/>
      </c>
      <c r="J27" s="95">
        <f t="shared" si="6"/>
      </c>
    </row>
    <row r="28" spans="1:11" ht="17.25" customHeight="1" thickBot="1">
      <c r="A28" s="1">
        <v>20</v>
      </c>
      <c r="B28" s="96">
        <f t="shared" si="0"/>
      </c>
      <c r="C28" s="183">
        <f t="shared" si="1"/>
      </c>
      <c r="D28" s="184"/>
      <c r="E28" s="97">
        <f t="shared" si="2"/>
      </c>
      <c r="F28" s="98">
        <f t="shared" si="3"/>
      </c>
      <c r="G28" s="98">
        <f t="shared" si="4"/>
      </c>
      <c r="H28" s="98"/>
      <c r="I28" s="98">
        <f t="shared" si="5"/>
      </c>
      <c r="J28" s="99">
        <f t="shared" si="6"/>
      </c>
      <c r="K28" s="1"/>
    </row>
    <row r="29" spans="1:10" ht="17.25" customHeight="1">
      <c r="A29" s="1">
        <v>21</v>
      </c>
      <c r="B29" s="101">
        <f t="shared" si="0"/>
      </c>
      <c r="C29" s="179">
        <f t="shared" si="1"/>
      </c>
      <c r="D29" s="180"/>
      <c r="E29" s="102">
        <f t="shared" si="2"/>
      </c>
      <c r="F29" s="103">
        <f t="shared" si="3"/>
      </c>
      <c r="G29" s="103">
        <f t="shared" si="4"/>
      </c>
      <c r="H29" s="103"/>
      <c r="I29" s="103">
        <f t="shared" si="5"/>
      </c>
      <c r="J29" s="104">
        <f t="shared" si="6"/>
      </c>
    </row>
    <row r="30" spans="1:10" ht="17.25" customHeight="1">
      <c r="A30" s="1">
        <v>22</v>
      </c>
      <c r="B30" s="92">
        <f t="shared" si="0"/>
      </c>
      <c r="C30" s="181">
        <f t="shared" si="1"/>
      </c>
      <c r="D30" s="182"/>
      <c r="E30" s="93">
        <f t="shared" si="2"/>
      </c>
      <c r="F30" s="94">
        <f t="shared" si="3"/>
      </c>
      <c r="G30" s="94">
        <f t="shared" si="4"/>
      </c>
      <c r="H30" s="94"/>
      <c r="I30" s="94">
        <f t="shared" si="5"/>
      </c>
      <c r="J30" s="95">
        <f t="shared" si="6"/>
      </c>
    </row>
    <row r="31" spans="1:10" ht="17.25" customHeight="1">
      <c r="A31" s="1">
        <v>23</v>
      </c>
      <c r="B31" s="92">
        <f t="shared" si="0"/>
      </c>
      <c r="C31" s="181">
        <f t="shared" si="1"/>
      </c>
      <c r="D31" s="182"/>
      <c r="E31" s="93">
        <f t="shared" si="2"/>
      </c>
      <c r="F31" s="94">
        <f t="shared" si="3"/>
      </c>
      <c r="G31" s="94">
        <f t="shared" si="4"/>
      </c>
      <c r="H31" s="94"/>
      <c r="I31" s="94">
        <f t="shared" si="5"/>
      </c>
      <c r="J31" s="95">
        <f t="shared" si="6"/>
      </c>
    </row>
    <row r="32" spans="1:10" ht="17.25" customHeight="1">
      <c r="A32" s="1">
        <v>24</v>
      </c>
      <c r="B32" s="92">
        <f t="shared" si="0"/>
      </c>
      <c r="C32" s="181">
        <f t="shared" si="1"/>
      </c>
      <c r="D32" s="182"/>
      <c r="E32" s="93">
        <f t="shared" si="2"/>
      </c>
      <c r="F32" s="94">
        <f t="shared" si="3"/>
      </c>
      <c r="G32" s="94">
        <f t="shared" si="4"/>
      </c>
      <c r="H32" s="94"/>
      <c r="I32" s="94">
        <f t="shared" si="5"/>
      </c>
      <c r="J32" s="95">
        <f t="shared" si="6"/>
      </c>
    </row>
    <row r="33" spans="1:10" ht="17.25" customHeight="1" thickBot="1">
      <c r="A33" s="1">
        <v>25</v>
      </c>
      <c r="B33" s="96">
        <f t="shared" si="0"/>
      </c>
      <c r="C33" s="183">
        <f t="shared" si="1"/>
      </c>
      <c r="D33" s="184"/>
      <c r="E33" s="109">
        <f t="shared" si="2"/>
      </c>
      <c r="F33" s="98">
        <f t="shared" si="3"/>
      </c>
      <c r="G33" s="98">
        <f t="shared" si="4"/>
      </c>
      <c r="H33" s="98"/>
      <c r="I33" s="98">
        <f t="shared" si="5"/>
      </c>
      <c r="J33" s="99">
        <f t="shared" si="6"/>
      </c>
    </row>
    <row r="34" spans="2:10" ht="17.25" customHeight="1">
      <c r="B34" s="75" t="s">
        <v>4</v>
      </c>
      <c r="C34" s="155"/>
      <c r="D34" s="156"/>
      <c r="E34" s="76" t="s">
        <v>9</v>
      </c>
      <c r="F34" s="76"/>
      <c r="G34" s="76"/>
      <c r="H34" s="77"/>
      <c r="I34" s="76" t="s">
        <v>11</v>
      </c>
      <c r="J34" s="78"/>
    </row>
    <row r="35" spans="2:10" ht="17.25" customHeight="1">
      <c r="B35" s="79"/>
      <c r="C35" s="157" t="s">
        <v>7</v>
      </c>
      <c r="D35" s="158"/>
      <c r="E35" s="114" t="str">
        <f>IF('基本情報'!$L$19=0,"（）",'基本情報'!$L$19)</f>
        <v>（）</v>
      </c>
      <c r="F35" s="80" t="s">
        <v>37</v>
      </c>
      <c r="G35" s="115" t="str">
        <f>IF('基本情報'!$L$13=0,"（）",'基本情報'!$H$12)</f>
        <v>（）</v>
      </c>
      <c r="H35" s="81" t="s">
        <v>36</v>
      </c>
      <c r="I35" s="159" t="str">
        <f>IF(OR('基本情報'!$M$19=0,'基本情報'!$M$19=""),"円",'基本情報'!$M$19)</f>
        <v>円</v>
      </c>
      <c r="J35" s="160"/>
    </row>
    <row r="36" spans="2:10" ht="17.25" customHeight="1">
      <c r="B36" s="79" t="s">
        <v>5</v>
      </c>
      <c r="C36" s="157" t="s">
        <v>14</v>
      </c>
      <c r="D36" s="158"/>
      <c r="E36" s="114" t="str">
        <f>IF('基本情報'!$B$15=0,"（）",'基本情報'!$B$15)</f>
        <v>（）</v>
      </c>
      <c r="F36" s="80" t="s">
        <v>37</v>
      </c>
      <c r="G36" s="124" t="str">
        <f>IF('基本情報'!$B$15=0,"（）",'基本情報'!$H$13)</f>
        <v>（）</v>
      </c>
      <c r="H36" s="81" t="s">
        <v>36</v>
      </c>
      <c r="I36" s="159" t="str">
        <f>IF(OR('基本情報'!$N$19=0,'基本情報'!$N$19=""),"円",'基本情報'!$N$19)</f>
        <v>円</v>
      </c>
      <c r="J36" s="160"/>
    </row>
    <row r="37" spans="2:10" ht="17.25" customHeight="1" thickBot="1">
      <c r="B37" s="79"/>
      <c r="C37" s="145" t="s">
        <v>8</v>
      </c>
      <c r="D37" s="146"/>
      <c r="E37" s="127" t="s">
        <v>97</v>
      </c>
      <c r="F37" s="128" t="s">
        <v>37</v>
      </c>
      <c r="G37" s="127" t="s">
        <v>97</v>
      </c>
      <c r="H37" s="129" t="s">
        <v>36</v>
      </c>
      <c r="I37" s="147" t="s">
        <v>24</v>
      </c>
      <c r="J37" s="148"/>
    </row>
    <row r="38" spans="2:10" ht="17.25" customHeight="1" thickBot="1">
      <c r="B38" s="83" t="s">
        <v>6</v>
      </c>
      <c r="C38" s="149"/>
      <c r="D38" s="150"/>
      <c r="E38" s="84" t="s">
        <v>10</v>
      </c>
      <c r="F38" s="84"/>
      <c r="G38" s="84"/>
      <c r="H38" s="54" t="s">
        <v>23</v>
      </c>
      <c r="I38" s="151" t="str">
        <f>IF(SUM('基本情報'!$M$19:$N$19)=0,"円",SUM('基本情報'!$M$19:$N$19))</f>
        <v>円</v>
      </c>
      <c r="J38" s="152"/>
    </row>
    <row r="39" ht="13.5" customHeight="1"/>
    <row r="40" spans="6:10" ht="22.5" customHeight="1" thickBot="1">
      <c r="F40" s="84"/>
      <c r="G40" s="85" t="s">
        <v>48</v>
      </c>
      <c r="H40" s="178">
        <f>IF(SUM('基本情報'!B13,'基本情報'!B15)=0,"",WIDECHAR(TEXT('基本情報'!B13*'基本情報'!H12+'基本情報'!B15*'基本情報'!H13,"#,#0")))</f>
      </c>
      <c r="I40" s="178"/>
      <c r="J40" s="86" t="s">
        <v>49</v>
      </c>
    </row>
    <row r="41" spans="2:9" ht="24" customHeight="1" thickBot="1">
      <c r="B41" s="176" t="s">
        <v>19</v>
      </c>
      <c r="C41" s="176"/>
      <c r="D41" s="177" t="str">
        <f>D1</f>
        <v>第５２回　豊川市陸上競技大会</v>
      </c>
      <c r="E41" s="177"/>
      <c r="F41" s="177"/>
      <c r="G41" s="177"/>
      <c r="H41" s="177"/>
      <c r="I41" s="2" t="s">
        <v>17</v>
      </c>
    </row>
    <row r="42" spans="2:10" ht="24" customHeight="1">
      <c r="B42" s="167" t="s">
        <v>18</v>
      </c>
      <c r="C42" s="167"/>
      <c r="D42" s="167" t="str">
        <f>D2</f>
        <v>平成 ３１ 年　４ 月　２１ 日 （ 日 ）</v>
      </c>
      <c r="E42" s="167"/>
      <c r="F42" s="167"/>
      <c r="G42" s="167"/>
      <c r="H42" s="167"/>
      <c r="J42" s="44">
        <f>IF(B49="","","Ｎｏ．２")</f>
      </c>
    </row>
    <row r="43" spans="2:10" ht="24" customHeight="1">
      <c r="B43" s="87" t="s">
        <v>51</v>
      </c>
      <c r="C43" s="46"/>
      <c r="D43" s="47"/>
      <c r="E43" s="47"/>
      <c r="F43" s="47"/>
      <c r="G43" s="47"/>
      <c r="H43" s="47"/>
      <c r="I43" s="47"/>
      <c r="J43" s="47"/>
    </row>
    <row r="44" spans="6:10" ht="24" customHeight="1">
      <c r="F44" s="48" t="s">
        <v>16</v>
      </c>
      <c r="G44" s="168">
        <f>G4</f>
      </c>
      <c r="H44" s="168"/>
      <c r="I44" s="168"/>
      <c r="J44" t="s">
        <v>15</v>
      </c>
    </row>
    <row r="45" spans="3:9" ht="21" customHeight="1">
      <c r="C45" s="49"/>
      <c r="I45" s="48" t="str">
        <f>I5</f>
        <v>ＴＥＬ　（　　　　　　）　－　（　　　　　　）　－　（　　　　　　　　　　）</v>
      </c>
    </row>
    <row r="46" spans="3:9" ht="21" customHeight="1" thickBot="1">
      <c r="C46" s="49"/>
      <c r="F46" s="48" t="s">
        <v>21</v>
      </c>
      <c r="G46" s="169">
        <f>G6</f>
      </c>
      <c r="H46" s="169"/>
      <c r="I46" s="169"/>
    </row>
    <row r="47" spans="2:10" ht="17.25" customHeight="1">
      <c r="B47" s="170" t="s">
        <v>12</v>
      </c>
      <c r="C47" s="172" t="s">
        <v>22</v>
      </c>
      <c r="D47" s="173"/>
      <c r="E47" s="50" t="s">
        <v>63</v>
      </c>
      <c r="F47" s="51"/>
      <c r="G47" s="52" t="s">
        <v>0</v>
      </c>
      <c r="H47" s="52" t="s">
        <v>1</v>
      </c>
      <c r="I47" s="52" t="s">
        <v>2</v>
      </c>
      <c r="J47" s="53" t="s">
        <v>3</v>
      </c>
    </row>
    <row r="48" spans="1:10" ht="17.25" customHeight="1" thickBot="1">
      <c r="A48" s="1" t="s">
        <v>77</v>
      </c>
      <c r="B48" s="171"/>
      <c r="C48" s="174"/>
      <c r="D48" s="175"/>
      <c r="E48" s="55" t="s">
        <v>50</v>
      </c>
      <c r="F48" s="56">
        <v>1</v>
      </c>
      <c r="G48" s="56">
        <v>2</v>
      </c>
      <c r="H48" s="56">
        <v>3</v>
      </c>
      <c r="I48" s="57" t="s">
        <v>13</v>
      </c>
      <c r="J48" s="58" t="s">
        <v>13</v>
      </c>
    </row>
    <row r="49" spans="1:10" ht="17.25" customHeight="1">
      <c r="A49" s="1">
        <v>26</v>
      </c>
      <c r="B49" s="88">
        <f aca="true" t="shared" si="7" ref="B49:B73">IF(ISNA(VLOOKUP($A49,参加女,3,0)),"",VLOOKUP($A49,参加女,3,0))</f>
      </c>
      <c r="C49" s="179">
        <f aca="true" t="shared" si="8" ref="C49:C73">IF(ISNA(VLOOKUP($A49,参加女,4,0)),"",VLOOKUP($A49,参加女,4,0))</f>
      </c>
      <c r="D49" s="180"/>
      <c r="E49" s="89">
        <f aca="true" t="shared" si="9" ref="E49:E73">IF(C49="","",VLOOKUP($A49,参加女,6,0))</f>
      </c>
      <c r="F49" s="90">
        <f aca="true" t="shared" si="10" ref="F49:F73">IF($C49="","",IF(VLOOKUP($A49,参加女,8,0)=0,"",VLOOKUP($A49,参加女,8,0)))</f>
      </c>
      <c r="G49" s="90">
        <f aca="true" t="shared" si="11" ref="G49:G73">IF($C49="","",IF(VLOOKUP($A49,参加女,10,0)=0,"",VLOOKUP($A49,参加女,10,0)))</f>
      </c>
      <c r="H49" s="90"/>
      <c r="I49" s="90">
        <f aca="true" t="shared" si="12" ref="I49:I73">IF(C49="","",VLOOKUP($A49,参加女,12,0))</f>
      </c>
      <c r="J49" s="91">
        <f aca="true" t="shared" si="13" ref="J49:J73">IF(C49="","",VLOOKUP($A49,参加女,14,0))</f>
      </c>
    </row>
    <row r="50" spans="1:10" ht="17.25" customHeight="1">
      <c r="A50" s="1">
        <v>27</v>
      </c>
      <c r="B50" s="92">
        <f t="shared" si="7"/>
      </c>
      <c r="C50" s="181">
        <f t="shared" si="8"/>
      </c>
      <c r="D50" s="182"/>
      <c r="E50" s="93">
        <f t="shared" si="9"/>
      </c>
      <c r="F50" s="94">
        <f t="shared" si="10"/>
      </c>
      <c r="G50" s="94">
        <f t="shared" si="11"/>
      </c>
      <c r="H50" s="94"/>
      <c r="I50" s="94">
        <f t="shared" si="12"/>
      </c>
      <c r="J50" s="95">
        <f t="shared" si="13"/>
      </c>
    </row>
    <row r="51" spans="1:10" ht="17.25" customHeight="1">
      <c r="A51" s="1">
        <v>28</v>
      </c>
      <c r="B51" s="92">
        <f t="shared" si="7"/>
      </c>
      <c r="C51" s="181">
        <f t="shared" si="8"/>
      </c>
      <c r="D51" s="182"/>
      <c r="E51" s="93">
        <f t="shared" si="9"/>
      </c>
      <c r="F51" s="94">
        <f t="shared" si="10"/>
      </c>
      <c r="G51" s="94">
        <f t="shared" si="11"/>
      </c>
      <c r="H51" s="94"/>
      <c r="I51" s="94">
        <f t="shared" si="12"/>
      </c>
      <c r="J51" s="95">
        <f t="shared" si="13"/>
      </c>
    </row>
    <row r="52" spans="1:10" ht="17.25" customHeight="1">
      <c r="A52" s="1">
        <v>29</v>
      </c>
      <c r="B52" s="92">
        <f t="shared" si="7"/>
      </c>
      <c r="C52" s="181">
        <f t="shared" si="8"/>
      </c>
      <c r="D52" s="182"/>
      <c r="E52" s="93">
        <f t="shared" si="9"/>
      </c>
      <c r="F52" s="94">
        <f t="shared" si="10"/>
      </c>
      <c r="G52" s="94">
        <f t="shared" si="11"/>
      </c>
      <c r="H52" s="94"/>
      <c r="I52" s="94">
        <f t="shared" si="12"/>
      </c>
      <c r="J52" s="95">
        <f t="shared" si="13"/>
      </c>
    </row>
    <row r="53" spans="1:10" ht="17.25" customHeight="1" thickBot="1">
      <c r="A53" s="1">
        <v>30</v>
      </c>
      <c r="B53" s="96">
        <f t="shared" si="7"/>
      </c>
      <c r="C53" s="183">
        <f t="shared" si="8"/>
      </c>
      <c r="D53" s="184"/>
      <c r="E53" s="97">
        <f t="shared" si="9"/>
      </c>
      <c r="F53" s="98">
        <f t="shared" si="10"/>
      </c>
      <c r="G53" s="98">
        <f t="shared" si="11"/>
      </c>
      <c r="H53" s="98"/>
      <c r="I53" s="98">
        <f t="shared" si="12"/>
      </c>
      <c r="J53" s="99">
        <f t="shared" si="13"/>
      </c>
    </row>
    <row r="54" spans="1:10" ht="17.25" customHeight="1">
      <c r="A54" s="1">
        <v>31</v>
      </c>
      <c r="B54" s="100">
        <f t="shared" si="7"/>
      </c>
      <c r="C54" s="179">
        <f t="shared" si="8"/>
      </c>
      <c r="D54" s="180"/>
      <c r="E54" s="89">
        <f t="shared" si="9"/>
      </c>
      <c r="F54" s="90">
        <f t="shared" si="10"/>
      </c>
      <c r="G54" s="90">
        <f t="shared" si="11"/>
      </c>
      <c r="H54" s="90"/>
      <c r="I54" s="90">
        <f t="shared" si="12"/>
      </c>
      <c r="J54" s="91">
        <f t="shared" si="13"/>
      </c>
    </row>
    <row r="55" spans="1:10" ht="17.25" customHeight="1">
      <c r="A55" s="1">
        <v>32</v>
      </c>
      <c r="B55" s="92">
        <f t="shared" si="7"/>
      </c>
      <c r="C55" s="181">
        <f t="shared" si="8"/>
      </c>
      <c r="D55" s="182"/>
      <c r="E55" s="93">
        <f t="shared" si="9"/>
      </c>
      <c r="F55" s="94">
        <f t="shared" si="10"/>
      </c>
      <c r="G55" s="94">
        <f t="shared" si="11"/>
      </c>
      <c r="H55" s="94"/>
      <c r="I55" s="94">
        <f t="shared" si="12"/>
      </c>
      <c r="J55" s="95">
        <f t="shared" si="13"/>
      </c>
    </row>
    <row r="56" spans="1:10" ht="17.25" customHeight="1">
      <c r="A56" s="1">
        <v>33</v>
      </c>
      <c r="B56" s="92">
        <f t="shared" si="7"/>
      </c>
      <c r="C56" s="181">
        <f t="shared" si="8"/>
      </c>
      <c r="D56" s="182"/>
      <c r="E56" s="93">
        <f t="shared" si="9"/>
      </c>
      <c r="F56" s="94">
        <f t="shared" si="10"/>
      </c>
      <c r="G56" s="94">
        <f t="shared" si="11"/>
      </c>
      <c r="H56" s="94"/>
      <c r="I56" s="94">
        <f t="shared" si="12"/>
      </c>
      <c r="J56" s="95">
        <f t="shared" si="13"/>
      </c>
    </row>
    <row r="57" spans="1:10" ht="17.25" customHeight="1">
      <c r="A57" s="1">
        <v>34</v>
      </c>
      <c r="B57" s="92">
        <f t="shared" si="7"/>
      </c>
      <c r="C57" s="181">
        <f t="shared" si="8"/>
      </c>
      <c r="D57" s="182"/>
      <c r="E57" s="93">
        <f t="shared" si="9"/>
      </c>
      <c r="F57" s="94">
        <f t="shared" si="10"/>
      </c>
      <c r="G57" s="94">
        <f t="shared" si="11"/>
      </c>
      <c r="H57" s="94"/>
      <c r="I57" s="94">
        <f t="shared" si="12"/>
      </c>
      <c r="J57" s="95">
        <f t="shared" si="13"/>
      </c>
    </row>
    <row r="58" spans="1:10" ht="17.25" customHeight="1" thickBot="1">
      <c r="A58" s="1">
        <v>35</v>
      </c>
      <c r="B58" s="96">
        <f t="shared" si="7"/>
      </c>
      <c r="C58" s="183">
        <f t="shared" si="8"/>
      </c>
      <c r="D58" s="184"/>
      <c r="E58" s="97">
        <f t="shared" si="9"/>
      </c>
      <c r="F58" s="98">
        <f t="shared" si="10"/>
      </c>
      <c r="G58" s="98">
        <f t="shared" si="11"/>
      </c>
      <c r="H58" s="98"/>
      <c r="I58" s="98">
        <f t="shared" si="12"/>
      </c>
      <c r="J58" s="99">
        <f t="shared" si="13"/>
      </c>
    </row>
    <row r="59" spans="1:10" ht="17.25" customHeight="1">
      <c r="A59" s="1">
        <v>36</v>
      </c>
      <c r="B59" s="101">
        <f t="shared" si="7"/>
      </c>
      <c r="C59" s="179">
        <f t="shared" si="8"/>
      </c>
      <c r="D59" s="180"/>
      <c r="E59" s="102">
        <f t="shared" si="9"/>
      </c>
      <c r="F59" s="103">
        <f t="shared" si="10"/>
      </c>
      <c r="G59" s="103">
        <f t="shared" si="11"/>
      </c>
      <c r="H59" s="103"/>
      <c r="I59" s="103">
        <f t="shared" si="12"/>
      </c>
      <c r="J59" s="104">
        <f t="shared" si="13"/>
      </c>
    </row>
    <row r="60" spans="1:10" ht="17.25" customHeight="1">
      <c r="A60" s="1">
        <v>37</v>
      </c>
      <c r="B60" s="92">
        <f t="shared" si="7"/>
      </c>
      <c r="C60" s="181">
        <f t="shared" si="8"/>
      </c>
      <c r="D60" s="182"/>
      <c r="E60" s="93">
        <f t="shared" si="9"/>
      </c>
      <c r="F60" s="94">
        <f t="shared" si="10"/>
      </c>
      <c r="G60" s="94">
        <f t="shared" si="11"/>
      </c>
      <c r="H60" s="94"/>
      <c r="I60" s="94">
        <f t="shared" si="12"/>
      </c>
      <c r="J60" s="95">
        <f t="shared" si="13"/>
      </c>
    </row>
    <row r="61" spans="1:10" ht="17.25" customHeight="1">
      <c r="A61" s="1">
        <v>38</v>
      </c>
      <c r="B61" s="92">
        <f t="shared" si="7"/>
      </c>
      <c r="C61" s="181">
        <f t="shared" si="8"/>
      </c>
      <c r="D61" s="182"/>
      <c r="E61" s="93">
        <f t="shared" si="9"/>
      </c>
      <c r="F61" s="94">
        <f t="shared" si="10"/>
      </c>
      <c r="G61" s="94">
        <f t="shared" si="11"/>
      </c>
      <c r="H61" s="94"/>
      <c r="I61" s="94">
        <f t="shared" si="12"/>
      </c>
      <c r="J61" s="95">
        <f t="shared" si="13"/>
      </c>
    </row>
    <row r="62" spans="1:10" ht="17.25" customHeight="1">
      <c r="A62" s="1">
        <v>39</v>
      </c>
      <c r="B62" s="92">
        <f t="shared" si="7"/>
      </c>
      <c r="C62" s="181">
        <f t="shared" si="8"/>
      </c>
      <c r="D62" s="182"/>
      <c r="E62" s="93">
        <f t="shared" si="9"/>
      </c>
      <c r="F62" s="94">
        <f t="shared" si="10"/>
      </c>
      <c r="G62" s="94">
        <f t="shared" si="11"/>
      </c>
      <c r="H62" s="94"/>
      <c r="I62" s="94">
        <f t="shared" si="12"/>
      </c>
      <c r="J62" s="95">
        <f t="shared" si="13"/>
      </c>
    </row>
    <row r="63" spans="1:10" ht="17.25" customHeight="1" thickBot="1">
      <c r="A63" s="1">
        <v>40</v>
      </c>
      <c r="B63" s="105">
        <f t="shared" si="7"/>
      </c>
      <c r="C63" s="183">
        <f t="shared" si="8"/>
      </c>
      <c r="D63" s="184"/>
      <c r="E63" s="106">
        <f t="shared" si="9"/>
      </c>
      <c r="F63" s="107">
        <f t="shared" si="10"/>
      </c>
      <c r="G63" s="107">
        <f t="shared" si="11"/>
      </c>
      <c r="H63" s="107"/>
      <c r="I63" s="107">
        <f t="shared" si="12"/>
      </c>
      <c r="J63" s="108">
        <f t="shared" si="13"/>
      </c>
    </row>
    <row r="64" spans="1:10" ht="17.25" customHeight="1">
      <c r="A64" s="1">
        <v>41</v>
      </c>
      <c r="B64" s="100">
        <f t="shared" si="7"/>
      </c>
      <c r="C64" s="179">
        <f t="shared" si="8"/>
      </c>
      <c r="D64" s="180"/>
      <c r="E64" s="89">
        <f t="shared" si="9"/>
      </c>
      <c r="F64" s="90">
        <f t="shared" si="10"/>
      </c>
      <c r="G64" s="90">
        <f t="shared" si="11"/>
      </c>
      <c r="H64" s="90"/>
      <c r="I64" s="90">
        <f t="shared" si="12"/>
      </c>
      <c r="J64" s="91">
        <f t="shared" si="13"/>
      </c>
    </row>
    <row r="65" spans="1:10" ht="17.25" customHeight="1">
      <c r="A65" s="1">
        <v>42</v>
      </c>
      <c r="B65" s="92">
        <f t="shared" si="7"/>
      </c>
      <c r="C65" s="181">
        <f t="shared" si="8"/>
      </c>
      <c r="D65" s="182"/>
      <c r="E65" s="93">
        <f t="shared" si="9"/>
      </c>
      <c r="F65" s="94">
        <f t="shared" si="10"/>
      </c>
      <c r="G65" s="94">
        <f t="shared" si="11"/>
      </c>
      <c r="H65" s="94"/>
      <c r="I65" s="94">
        <f t="shared" si="12"/>
      </c>
      <c r="J65" s="95">
        <f t="shared" si="13"/>
      </c>
    </row>
    <row r="66" spans="1:10" ht="17.25" customHeight="1">
      <c r="A66" s="1">
        <v>43</v>
      </c>
      <c r="B66" s="92">
        <f t="shared" si="7"/>
      </c>
      <c r="C66" s="181">
        <f t="shared" si="8"/>
      </c>
      <c r="D66" s="182"/>
      <c r="E66" s="93">
        <f t="shared" si="9"/>
      </c>
      <c r="F66" s="94">
        <f t="shared" si="10"/>
      </c>
      <c r="G66" s="94">
        <f t="shared" si="11"/>
      </c>
      <c r="H66" s="94"/>
      <c r="I66" s="94">
        <f t="shared" si="12"/>
      </c>
      <c r="J66" s="95">
        <f t="shared" si="13"/>
      </c>
    </row>
    <row r="67" spans="1:10" ht="17.25" customHeight="1">
      <c r="A67" s="1">
        <v>44</v>
      </c>
      <c r="B67" s="92">
        <f t="shared" si="7"/>
      </c>
      <c r="C67" s="181">
        <f t="shared" si="8"/>
      </c>
      <c r="D67" s="182"/>
      <c r="E67" s="93">
        <f t="shared" si="9"/>
      </c>
      <c r="F67" s="94">
        <f t="shared" si="10"/>
      </c>
      <c r="G67" s="94">
        <f t="shared" si="11"/>
      </c>
      <c r="H67" s="94"/>
      <c r="I67" s="94">
        <f t="shared" si="12"/>
      </c>
      <c r="J67" s="95">
        <f t="shared" si="13"/>
      </c>
    </row>
    <row r="68" spans="1:11" ht="17.25" customHeight="1" thickBot="1">
      <c r="A68" s="1">
        <v>45</v>
      </c>
      <c r="B68" s="96">
        <f t="shared" si="7"/>
      </c>
      <c r="C68" s="183">
        <f t="shared" si="8"/>
      </c>
      <c r="D68" s="184"/>
      <c r="E68" s="97">
        <f t="shared" si="9"/>
      </c>
      <c r="F68" s="98">
        <f t="shared" si="10"/>
      </c>
      <c r="G68" s="98">
        <f t="shared" si="11"/>
      </c>
      <c r="H68" s="98"/>
      <c r="I68" s="98">
        <f t="shared" si="12"/>
      </c>
      <c r="J68" s="99">
        <f t="shared" si="13"/>
      </c>
      <c r="K68" s="1"/>
    </row>
    <row r="69" spans="1:10" ht="17.25" customHeight="1">
      <c r="A69" s="1">
        <v>46</v>
      </c>
      <c r="B69" s="101">
        <f t="shared" si="7"/>
      </c>
      <c r="C69" s="179">
        <f t="shared" si="8"/>
      </c>
      <c r="D69" s="180"/>
      <c r="E69" s="102">
        <f t="shared" si="9"/>
      </c>
      <c r="F69" s="103">
        <f t="shared" si="10"/>
      </c>
      <c r="G69" s="103">
        <f t="shared" si="11"/>
      </c>
      <c r="H69" s="103"/>
      <c r="I69" s="103">
        <f t="shared" si="12"/>
      </c>
      <c r="J69" s="104">
        <f t="shared" si="13"/>
      </c>
    </row>
    <row r="70" spans="1:10" ht="17.25" customHeight="1">
      <c r="A70" s="1">
        <v>47</v>
      </c>
      <c r="B70" s="92">
        <f t="shared" si="7"/>
      </c>
      <c r="C70" s="181">
        <f t="shared" si="8"/>
      </c>
      <c r="D70" s="182"/>
      <c r="E70" s="93">
        <f t="shared" si="9"/>
      </c>
      <c r="F70" s="94">
        <f t="shared" si="10"/>
      </c>
      <c r="G70" s="94">
        <f t="shared" si="11"/>
      </c>
      <c r="H70" s="94"/>
      <c r="I70" s="94">
        <f t="shared" si="12"/>
      </c>
      <c r="J70" s="95">
        <f t="shared" si="13"/>
      </c>
    </row>
    <row r="71" spans="1:10" ht="17.25" customHeight="1">
      <c r="A71" s="1">
        <v>48</v>
      </c>
      <c r="B71" s="92">
        <f t="shared" si="7"/>
      </c>
      <c r="C71" s="181">
        <f t="shared" si="8"/>
      </c>
      <c r="D71" s="182"/>
      <c r="E71" s="93">
        <f t="shared" si="9"/>
      </c>
      <c r="F71" s="94">
        <f t="shared" si="10"/>
      </c>
      <c r="G71" s="94">
        <f t="shared" si="11"/>
      </c>
      <c r="H71" s="94"/>
      <c r="I71" s="94">
        <f t="shared" si="12"/>
      </c>
      <c r="J71" s="95">
        <f t="shared" si="13"/>
      </c>
    </row>
    <row r="72" spans="1:10" ht="17.25" customHeight="1">
      <c r="A72" s="1">
        <v>49</v>
      </c>
      <c r="B72" s="92">
        <f t="shared" si="7"/>
      </c>
      <c r="C72" s="181">
        <f t="shared" si="8"/>
      </c>
      <c r="D72" s="182"/>
      <c r="E72" s="93">
        <f t="shared" si="9"/>
      </c>
      <c r="F72" s="94">
        <f t="shared" si="10"/>
      </c>
      <c r="G72" s="94">
        <f t="shared" si="11"/>
      </c>
      <c r="H72" s="94"/>
      <c r="I72" s="94">
        <f t="shared" si="12"/>
      </c>
      <c r="J72" s="95">
        <f t="shared" si="13"/>
      </c>
    </row>
    <row r="73" spans="1:10" ht="17.25" customHeight="1" thickBot="1">
      <c r="A73" s="1">
        <v>50</v>
      </c>
      <c r="B73" s="96">
        <f t="shared" si="7"/>
      </c>
      <c r="C73" s="183">
        <f t="shared" si="8"/>
      </c>
      <c r="D73" s="184"/>
      <c r="E73" s="109">
        <f t="shared" si="9"/>
      </c>
      <c r="F73" s="98">
        <f t="shared" si="10"/>
      </c>
      <c r="G73" s="98">
        <f t="shared" si="11"/>
      </c>
      <c r="H73" s="98"/>
      <c r="I73" s="98">
        <f t="shared" si="12"/>
      </c>
      <c r="J73" s="99">
        <f t="shared" si="13"/>
      </c>
    </row>
    <row r="74" spans="2:10" ht="17.25" customHeight="1">
      <c r="B74" s="75" t="s">
        <v>4</v>
      </c>
      <c r="C74" s="155"/>
      <c r="D74" s="156"/>
      <c r="E74" s="76" t="s">
        <v>9</v>
      </c>
      <c r="F74" s="76"/>
      <c r="G74" s="76"/>
      <c r="H74" s="77"/>
      <c r="I74" s="76" t="s">
        <v>11</v>
      </c>
      <c r="J74" s="78"/>
    </row>
    <row r="75" spans="2:10" ht="17.25" customHeight="1">
      <c r="B75" s="79"/>
      <c r="C75" s="157" t="s">
        <v>7</v>
      </c>
      <c r="D75" s="158"/>
      <c r="E75" s="114" t="str">
        <f>IF('基本情報'!$L$20=0,"（）",'基本情報'!$L$20)</f>
        <v>（）</v>
      </c>
      <c r="F75" s="80" t="s">
        <v>37</v>
      </c>
      <c r="G75" s="115" t="str">
        <f>IF('基本情報'!$L$13=0,"（）",'基本情報'!$H$12)</f>
        <v>（）</v>
      </c>
      <c r="H75" s="81" t="s">
        <v>36</v>
      </c>
      <c r="I75" s="159" t="str">
        <f>IF(OR('基本情報'!$M$20=0,'基本情報'!$M$20=""),"円",'基本情報'!$M$20)</f>
        <v>円</v>
      </c>
      <c r="J75" s="160"/>
    </row>
    <row r="76" spans="2:10" ht="17.25" customHeight="1">
      <c r="B76" s="79" t="s">
        <v>5</v>
      </c>
      <c r="C76" s="157" t="s">
        <v>14</v>
      </c>
      <c r="D76" s="158"/>
      <c r="E76" s="120" t="s">
        <v>97</v>
      </c>
      <c r="F76" s="80" t="s">
        <v>37</v>
      </c>
      <c r="G76" s="82" t="s">
        <v>97</v>
      </c>
      <c r="H76" s="81" t="s">
        <v>36</v>
      </c>
      <c r="I76" s="161" t="s">
        <v>24</v>
      </c>
      <c r="J76" s="162"/>
    </row>
    <row r="77" spans="2:10" ht="17.25" customHeight="1" thickBot="1">
      <c r="B77" s="79"/>
      <c r="C77" s="145" t="s">
        <v>8</v>
      </c>
      <c r="D77" s="146"/>
      <c r="E77" s="130" t="s">
        <v>97</v>
      </c>
      <c r="F77" s="131" t="s">
        <v>37</v>
      </c>
      <c r="G77" s="130" t="s">
        <v>97</v>
      </c>
      <c r="H77" s="132" t="s">
        <v>36</v>
      </c>
      <c r="I77" s="147" t="s">
        <v>24</v>
      </c>
      <c r="J77" s="148"/>
    </row>
    <row r="78" spans="2:10" ht="17.25" customHeight="1" thickBot="1">
      <c r="B78" s="83" t="s">
        <v>6</v>
      </c>
      <c r="C78" s="149"/>
      <c r="D78" s="150"/>
      <c r="E78" s="84" t="s">
        <v>10</v>
      </c>
      <c r="F78" s="84"/>
      <c r="G78" s="84"/>
      <c r="H78" s="54" t="s">
        <v>23</v>
      </c>
      <c r="I78" s="151" t="str">
        <f>IF('基本情報'!$M$20=0,"円",'基本情報'!$M$20)</f>
        <v>円</v>
      </c>
      <c r="J78" s="152"/>
    </row>
    <row r="79" ht="13.5" customHeight="1"/>
    <row r="80" spans="6:10" ht="22.5" customHeight="1" thickBot="1">
      <c r="F80" s="84"/>
      <c r="G80" s="85" t="s">
        <v>48</v>
      </c>
      <c r="H80" s="178"/>
      <c r="I80" s="178"/>
      <c r="J80" s="86" t="s">
        <v>49</v>
      </c>
    </row>
  </sheetData>
  <sheetProtection sheet="1" selectLockedCells="1"/>
  <mergeCells count="86">
    <mergeCell ref="H80:I80"/>
    <mergeCell ref="I75:J75"/>
    <mergeCell ref="C76:D76"/>
    <mergeCell ref="I76:J76"/>
    <mergeCell ref="C77:D77"/>
    <mergeCell ref="I77:J77"/>
    <mergeCell ref="C78:D78"/>
    <mergeCell ref="I78:J78"/>
    <mergeCell ref="C70:D70"/>
    <mergeCell ref="C71:D71"/>
    <mergeCell ref="C72:D72"/>
    <mergeCell ref="C73:D73"/>
    <mergeCell ref="C74:D74"/>
    <mergeCell ref="C75:D75"/>
    <mergeCell ref="C64:D64"/>
    <mergeCell ref="C65:D65"/>
    <mergeCell ref="C66:D66"/>
    <mergeCell ref="C67:D67"/>
    <mergeCell ref="C68:D68"/>
    <mergeCell ref="C69:D69"/>
    <mergeCell ref="C58:D58"/>
    <mergeCell ref="C59:D59"/>
    <mergeCell ref="C60:D60"/>
    <mergeCell ref="C61:D61"/>
    <mergeCell ref="C62:D62"/>
    <mergeCell ref="C63:D63"/>
    <mergeCell ref="C52:D52"/>
    <mergeCell ref="C53:D53"/>
    <mergeCell ref="C54:D54"/>
    <mergeCell ref="C55:D55"/>
    <mergeCell ref="C56:D56"/>
    <mergeCell ref="C57:D57"/>
    <mergeCell ref="G46:I46"/>
    <mergeCell ref="B47:B48"/>
    <mergeCell ref="C47:D48"/>
    <mergeCell ref="C49:D49"/>
    <mergeCell ref="C50:D50"/>
    <mergeCell ref="C51:D51"/>
    <mergeCell ref="H40:I40"/>
    <mergeCell ref="B41:C41"/>
    <mergeCell ref="D41:H41"/>
    <mergeCell ref="B42:C42"/>
    <mergeCell ref="D42:H42"/>
    <mergeCell ref="G44:I44"/>
    <mergeCell ref="C36:D36"/>
    <mergeCell ref="I36:J36"/>
    <mergeCell ref="C37:D37"/>
    <mergeCell ref="I37:J37"/>
    <mergeCell ref="C38:D38"/>
    <mergeCell ref="I38:J38"/>
    <mergeCell ref="C31:D31"/>
    <mergeCell ref="C32:D32"/>
    <mergeCell ref="C33:D33"/>
    <mergeCell ref="C34:D34"/>
    <mergeCell ref="C35:D35"/>
    <mergeCell ref="I35:J35"/>
    <mergeCell ref="C25:D25"/>
    <mergeCell ref="C26:D26"/>
    <mergeCell ref="C27:D27"/>
    <mergeCell ref="C28:D28"/>
    <mergeCell ref="C29:D29"/>
    <mergeCell ref="C30:D30"/>
    <mergeCell ref="C19:D19"/>
    <mergeCell ref="C20:D20"/>
    <mergeCell ref="C21:D21"/>
    <mergeCell ref="C22:D22"/>
    <mergeCell ref="C23:D23"/>
    <mergeCell ref="C24:D24"/>
    <mergeCell ref="C13:D13"/>
    <mergeCell ref="C14:D14"/>
    <mergeCell ref="C15:D15"/>
    <mergeCell ref="C16:D16"/>
    <mergeCell ref="C17:D17"/>
    <mergeCell ref="C18:D18"/>
    <mergeCell ref="B7:B8"/>
    <mergeCell ref="C7:D8"/>
    <mergeCell ref="C9:D9"/>
    <mergeCell ref="C10:D10"/>
    <mergeCell ref="C11:D11"/>
    <mergeCell ref="C12:D12"/>
    <mergeCell ref="B1:C1"/>
    <mergeCell ref="D1:H1"/>
    <mergeCell ref="B2:C2"/>
    <mergeCell ref="D2:H2"/>
    <mergeCell ref="G4:I4"/>
    <mergeCell ref="G6:I6"/>
  </mergeCells>
  <dataValidations count="2">
    <dataValidation type="list" allowBlank="1" showInputMessage="1" showErrorMessage="1" sqref="I50:J73">
      <formula1>リレ</formula1>
    </dataValidation>
    <dataValidation allowBlank="1" showInputMessage="1" showErrorMessage="1" imeMode="off" sqref="B9:B33 B49:B73"/>
  </dataValidations>
  <printOptions horizontalCentered="1"/>
  <pageMargins left="0.5905511811023623" right="0.5905511811023623" top="0.7874015748031497" bottom="0.5905511811023623" header="0.5118110236220472" footer="0.5118110236220472"/>
  <pageSetup horizontalDpi="600" verticalDpi="600" orientation="portrait" paperSize="9" r:id="rId1"/>
  <rowBreaks count="1" manualBreakCount="1">
    <brk id="40"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夏目</dc:creator>
  <cp:keywords/>
  <dc:description/>
  <cp:lastModifiedBy>toyok</cp:lastModifiedBy>
  <cp:lastPrinted>2019-03-03T12:33:18Z</cp:lastPrinted>
  <dcterms:created xsi:type="dcterms:W3CDTF">2010-10-28T03:36:34Z</dcterms:created>
  <dcterms:modified xsi:type="dcterms:W3CDTF">2019-03-03T12:54:26Z</dcterms:modified>
  <cp:category/>
  <cp:version/>
  <cp:contentType/>
  <cp:contentStatus/>
</cp:coreProperties>
</file>